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G:\0. Ekonomi\1 EKONOMI NY FROM 1 SEPT 2018\14. Bokslut\Kvartalsbokslut\2021\Q3\30 - Heimstaden AB\72 - IR - Finansiell statistik till IR site\"/>
    </mc:Choice>
  </mc:AlternateContent>
  <xr:revisionPtr revIDLastSave="0" documentId="13_ncr:1_{7909766B-C9F2-466C-9C4C-3B489B8F9DA4}" xr6:coauthVersionLast="47" xr6:coauthVersionMax="47" xr10:uidLastSave="{00000000-0000-0000-0000-000000000000}"/>
  <bookViews>
    <workbookView xWindow="28680" yWindow="-120" windowWidth="29040" windowHeight="15840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Balancesheet-Q" sheetId="11" r:id="rId6"/>
    <sheet name="Cash_flow-Q" sheetId="12" r:id="rId7"/>
  </sheets>
  <externalReferences>
    <externalReference r:id="rId8"/>
  </externalReferences>
  <definedNames>
    <definedName name="beloppstorlek">[1]Start!$C$6</definedName>
    <definedName name="company">Contents!$B$1</definedName>
    <definedName name="_xlnm.Print_Area" localSheetId="5">'Balancesheet-Q'!$A$6:$B$27</definedName>
    <definedName name="_xlnm.Print_Area" localSheetId="6">'Cash_flow-Q'!$A$6:$B$28</definedName>
    <definedName name="_xlnm.Print_Area" localSheetId="4">'Incomestatement-Q'!$A$4:$A$30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2" l="1"/>
  <c r="A1" i="11"/>
  <c r="A1" i="10"/>
  <c r="A1" i="3"/>
  <c r="A1" i="2"/>
  <c r="M45" i="12"/>
  <c r="E44" i="3"/>
  <c r="F53" i="3"/>
  <c r="D53" i="3"/>
  <c r="C53" i="3"/>
  <c r="B53" i="3"/>
  <c r="D50" i="3"/>
  <c r="C50" i="3"/>
  <c r="B50" i="3"/>
  <c r="G52" i="3"/>
  <c r="F52" i="3"/>
  <c r="D52" i="3"/>
  <c r="C52" i="3"/>
  <c r="B52" i="3"/>
  <c r="G51" i="3"/>
  <c r="F51" i="3"/>
  <c r="D51" i="3"/>
  <c r="C51" i="3"/>
  <c r="B51" i="3"/>
  <c r="E49" i="3"/>
  <c r="D49" i="3"/>
  <c r="C49" i="3"/>
  <c r="B49" i="3"/>
  <c r="G38" i="2"/>
  <c r="G50" i="2" s="1"/>
  <c r="G13" i="2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G46" i="3"/>
  <c r="G14" i="3"/>
  <c r="G49" i="3"/>
  <c r="G20" i="3"/>
  <c r="G50" i="3"/>
  <c r="G47" i="2"/>
  <c r="G21" i="2"/>
  <c r="U7" i="10"/>
  <c r="T7" i="10"/>
  <c r="S7" i="10"/>
  <c r="R7" i="10"/>
  <c r="F14" i="3"/>
  <c r="F50" i="3"/>
  <c r="E52" i="3"/>
  <c r="E51" i="3"/>
  <c r="E20" i="3"/>
  <c r="E53" i="3" s="1"/>
  <c r="A1" i="1"/>
  <c r="B7" i="9"/>
  <c r="B6" i="9"/>
  <c r="B5" i="9"/>
  <c r="F49" i="3"/>
  <c r="G24" i="2"/>
  <c r="G53" i="3"/>
  <c r="E50" i="3" l="1"/>
</calcChain>
</file>

<file path=xl/sharedStrings.xml><?xml version="1.0" encoding="utf-8"?>
<sst xmlns="http://schemas.openxmlformats.org/spreadsheetml/2006/main" count="303" uniqueCount="139">
  <si>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</si>
  <si>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</si>
  <si>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</si>
  <si>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</si>
  <si>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</si>
  <si>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</si>
  <si>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</si>
  <si>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</si>
  <si>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</si>
  <si>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</si>
  <si>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Heimstaden AB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</si>
  <si>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</si>
  <si>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</si>
  <si>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</si>
  <si>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</si>
  <si>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</si>
  <si>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</si>
  <si>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</si>
  <si>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</si>
  <si>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</si>
  <si>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</si>
  <si>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</si>
  <si>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</si>
  <si>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</si>
  <si>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</si>
  <si>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Profit for the period attributable to:</t>
  </si>
  <si>
    <t>Parent Company shareholders</t>
  </si>
  <si>
    <t>Non-controlling interest</t>
  </si>
  <si>
    <t>Total comprehensive income attributable to:</t>
  </si>
  <si>
    <t>Parent Company's ordinary shareholder</t>
  </si>
  <si>
    <t>preference Shareholders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</si>
  <si>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</si>
  <si>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</si>
  <si>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</si>
  <si>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</si>
  <si>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</si>
  <si>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</si>
  <si>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</si>
  <si>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</si>
  <si>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</si>
  <si>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</si>
  <si>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</si>
  <si>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</si>
  <si>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</si>
  <si>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</si>
  <si>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</si>
  <si>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</si>
  <si>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</si>
  <si>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</si>
  <si>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</si>
  <si>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</si>
  <si>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</si>
  <si>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</si>
  <si>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</si>
  <si>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</si>
  <si>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</si>
  <si>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</si>
  <si>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</si>
  <si>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</si>
  <si>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</si>
  <si>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</si>
  <si>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Proceeds from non-controlling interests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</si>
  <si>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</si>
  <si>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</si>
  <si>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</si>
  <si>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</si>
  <si>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</si>
  <si>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</si>
  <si>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</si>
  <si>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</si>
  <si>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</si>
  <si>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</si>
  <si>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</si>
  <si>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</si>
  <si>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</si>
  <si>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</si>
  <si>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</si>
  <si>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</si>
  <si>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</si>
  <si>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</si>
  <si>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</si>
  <si>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</si>
  <si>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</si>
  <si>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</si>
  <si>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</si>
  <si>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</si>
  <si>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</si>
  <si>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</si>
  <si>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</si>
  <si>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</si>
  <si>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</si>
  <si>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</si>
  <si>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</si>
  <si>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</si>
  <si>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</si>
  <si>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</si>
  <si>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</si>
  <si>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</si>
  <si>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</si>
  <si>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</si>
  <si>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</si>
  <si>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</si>
  <si>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</si>
  <si>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</si>
  <si>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</si>
  <si>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</si>
  <si>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</si>
  <si>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</si>
  <si>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</si>
  <si>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Net gain from fair value adjustment on investment properties</t>
  </si>
  <si>
    <t>Net change in fair value of derivative financial instruments</t>
  </si>
  <si>
    <t>Other items not included in cash flow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</si>
  <si>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</si>
  <si>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</si>
  <si>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</si>
  <si>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</si>
  <si>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</si>
  <si>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</si>
  <si>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</si>
  <si>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</si>
  <si>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</si>
  <si>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Dividends paid to non-controlling interest</t>
  </si>
  <si>
    <t>Dividends paid to preference shares</t>
  </si>
  <si>
    <t>Proceeds from issuance of new shares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</si>
  <si>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</si>
  <si>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</si>
  <si>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</si>
  <si>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</si>
  <si>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</si>
  <si>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flows from operating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</si>
  <si>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</si>
  <si>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</si>
  <si>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</si>
  <si>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</si>
  <si>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</si>
  <si>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YTD 2021</t>
  </si>
  <si>
    <t>Annual</t>
  </si>
  <si>
    <t>Q3 2021</t>
  </si>
  <si>
    <t>Accrued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</si>
</sst>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&quot;Last updated: &quot;yyyy\-mm\-dd"/>
    <numFmt numFmtId="166" formatCode="yyyy\-mm\-dd"/>
    <numFmt numFmtId="167" formatCode="[=0]&quot;–&quot;;#,##0"/>
  </numFmts>
  <fonts count="24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</cellStyleXfs>
  <cellXfs count="148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0" xfId="0" applyFont="1" applyBorder="1"/>
    <xf numFmtId="0" fontId="12" fillId="0" borderId="1" xfId="0" applyFont="1" applyBorder="1"/>
    <xf numFmtId="0" fontId="14" fillId="0" borderId="1" xfId="4" applyFont="1" applyFill="1" applyBorder="1" applyAlignment="1">
      <alignment vertical="center"/>
    </xf>
    <xf numFmtId="0" fontId="13" fillId="0" borderId="1" xfId="0" applyNumberFormat="1" applyFont="1" applyBorder="1"/>
    <xf numFmtId="0" fontId="5" fillId="0" borderId="0" xfId="4" applyNumberFormat="1" applyFont="1" applyFill="1" applyBorder="1" applyAlignment="1">
      <alignment horizontal="left" wrapText="1"/>
    </xf>
    <xf numFmtId="0" fontId="13" fillId="0" borderId="1" xfId="0" applyNumberFormat="1" applyFont="1" applyBorder="1" applyAlignment="1">
      <alignment wrapText="1"/>
    </xf>
    <xf numFmtId="0" fontId="3" fillId="0" borderId="0" xfId="4" applyFont="1" applyFill="1"/>
    <xf numFmtId="0" fontId="4" fillId="0" borderId="0" xfId="4" applyFont="1" applyFill="1" applyBorder="1" applyAlignment="1">
      <alignment wrapText="1"/>
    </xf>
    <xf numFmtId="0" fontId="15" fillId="0" borderId="0" xfId="2" applyFont="1" applyFill="1" applyAlignment="1"/>
    <xf numFmtId="0" fontId="6" fillId="0" borderId="0" xfId="4" applyFont="1" applyFill="1"/>
    <xf numFmtId="0" fontId="7" fillId="0" borderId="0" xfId="4" applyFont="1" applyFill="1" applyAlignment="1"/>
    <xf numFmtId="0" fontId="3" fillId="0" borderId="0" xfId="4" applyFont="1" applyFill="1" applyAlignment="1"/>
    <xf numFmtId="0" fontId="4" fillId="0" borderId="0" xfId="4" applyFont="1" applyFill="1" applyAlignme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0" fontId="13" fillId="0" borderId="1" xfId="0" applyNumberFormat="1" applyFont="1" applyFill="1" applyBorder="1" applyAlignment="1">
      <alignment wrapText="1"/>
    </xf>
    <xf numFmtId="3" fontId="13" fillId="0" borderId="0" xfId="0" applyNumberFormat="1" applyFont="1"/>
    <xf numFmtId="0" fontId="12" fillId="0" borderId="0" xfId="0" applyFont="1" applyFill="1" applyBorder="1"/>
    <xf numFmtId="3" fontId="12" fillId="0" borderId="0" xfId="0" applyNumberFormat="1" applyFont="1" applyBorder="1"/>
    <xf numFmtId="0" fontId="3" fillId="0" borderId="0" xfId="0" applyNumberFormat="1" applyFont="1" applyFill="1" applyBorder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 applyFill="1" applyAlignment="1"/>
    <xf numFmtId="3" fontId="12" fillId="0" borderId="0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Border="1"/>
    <xf numFmtId="0" fontId="13" fillId="0" borderId="1" xfId="0" applyNumberFormat="1" applyFont="1" applyBorder="1" applyAlignment="1">
      <alignment wrapText="1"/>
    </xf>
    <xf numFmtId="0" fontId="13" fillId="0" borderId="0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3" fillId="0" borderId="0" xfId="0" applyNumberFormat="1" applyFont="1" applyBorder="1" applyAlignment="1">
      <alignment wrapText="1"/>
    </xf>
    <xf numFmtId="0" fontId="4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7" fillId="0" borderId="0" xfId="0" applyNumberFormat="1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4" fillId="0" borderId="0" xfId="0" applyFont="1"/>
    <xf numFmtId="1" fontId="16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3" fillId="0" borderId="0" xfId="0" applyNumberFormat="1" applyFont="1" applyFill="1" applyBorder="1" applyAlignment="1">
      <alignment wrapText="1"/>
    </xf>
    <xf numFmtId="3" fontId="4" fillId="0" borderId="0" xfId="8" applyNumberFormat="1" applyFont="1" applyBorder="1" applyAlignment="1">
      <alignment wrapText="1"/>
    </xf>
    <xf numFmtId="3" fontId="7" fillId="0" borderId="0" xfId="0" applyNumberFormat="1" applyFont="1" applyBorder="1" applyAlignment="1">
      <alignment wrapText="1"/>
    </xf>
    <xf numFmtId="3" fontId="4" fillId="0" borderId="0" xfId="0" applyNumberFormat="1" applyFont="1"/>
    <xf numFmtId="3" fontId="12" fillId="0" borderId="0" xfId="0" applyNumberFormat="1" applyFont="1" applyAlignment="1">
      <alignment wrapText="1"/>
    </xf>
    <xf numFmtId="3" fontId="1" fillId="0" borderId="0" xfId="0" applyNumberFormat="1" applyFont="1" applyFill="1" applyBorder="1"/>
    <xf numFmtId="167" fontId="4" fillId="2" borderId="0" xfId="7" applyNumberFormat="1" applyFont="1" applyFill="1" applyAlignment="1" applyProtection="1">
      <alignment vertical="top"/>
    </xf>
    <xf numFmtId="3" fontId="4" fillId="2" borderId="0" xfId="7" applyNumberFormat="1" applyFont="1" applyFill="1" applyAlignment="1" applyProtection="1">
      <alignment horizontal="center" vertical="top"/>
    </xf>
    <xf numFmtId="167" fontId="4" fillId="0" borderId="1" xfId="7" applyNumberFormat="1" applyFont="1" applyFill="1" applyBorder="1" applyAlignment="1" applyProtection="1"/>
    <xf numFmtId="167" fontId="4" fillId="0" borderId="2" xfId="7" applyNumberFormat="1" applyFont="1" applyFill="1" applyBorder="1" applyAlignment="1" applyProtection="1"/>
    <xf numFmtId="167" fontId="4" fillId="0" borderId="1" xfId="7" applyNumberFormat="1" applyFont="1" applyFill="1" applyBorder="1" applyAlignment="1" applyProtection="1">
      <alignment vertical="center"/>
    </xf>
    <xf numFmtId="3" fontId="5" fillId="0" borderId="0" xfId="0" applyNumberFormat="1" applyFont="1"/>
    <xf numFmtId="0" fontId="5" fillId="0" borderId="0" xfId="0" applyFont="1" applyFill="1" applyBorder="1"/>
    <xf numFmtId="3" fontId="5" fillId="0" borderId="0" xfId="0" applyNumberFormat="1" applyFont="1" applyFill="1" applyBorder="1"/>
    <xf numFmtId="0" fontId="9" fillId="0" borderId="0" xfId="0" applyFont="1" applyFill="1" applyBorder="1"/>
    <xf numFmtId="3" fontId="9" fillId="0" borderId="0" xfId="0" applyNumberFormat="1" applyFont="1" applyFill="1" applyBorder="1"/>
    <xf numFmtId="0" fontId="12" fillId="0" borderId="1" xfId="0" applyFont="1" applyFill="1" applyBorder="1"/>
    <xf numFmtId="3" fontId="12" fillId="0" borderId="1" xfId="0" applyNumberFormat="1" applyFont="1" applyFill="1" applyBorder="1"/>
    <xf numFmtId="3" fontId="12" fillId="0" borderId="0" xfId="0" applyNumberFormat="1" applyFont="1" applyFill="1" applyBorder="1"/>
    <xf numFmtId="0" fontId="5" fillId="0" borderId="2" xfId="0" applyFont="1" applyFill="1" applyBorder="1"/>
    <xf numFmtId="3" fontId="5" fillId="0" borderId="2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5" fillId="0" borderId="3" xfId="0" applyFont="1" applyFill="1" applyBorder="1"/>
    <xf numFmtId="3" fontId="5" fillId="0" borderId="3" xfId="0" applyNumberFormat="1" applyFont="1" applyFill="1" applyBorder="1"/>
    <xf numFmtId="0" fontId="13" fillId="0" borderId="3" xfId="0" applyFont="1" applyFill="1" applyBorder="1"/>
    <xf numFmtId="3" fontId="13" fillId="0" borderId="3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0" fontId="4" fillId="0" borderId="1" xfId="0" applyFont="1" applyBorder="1"/>
    <xf numFmtId="3" fontId="4" fillId="0" borderId="1" xfId="7" applyNumberFormat="1" applyFont="1" applyFill="1" applyBorder="1" applyAlignment="1" applyProtection="1"/>
    <xf numFmtId="3" fontId="4" fillId="0" borderId="2" xfId="7" applyNumberFormat="1" applyFont="1" applyFill="1" applyBorder="1" applyAlignment="1" applyProtection="1"/>
    <xf numFmtId="3" fontId="4" fillId="0" borderId="1" xfId="7" applyNumberFormat="1" applyFont="1" applyFill="1" applyBorder="1" applyAlignment="1" applyProtection="1">
      <alignment vertical="center"/>
    </xf>
    <xf numFmtId="0" fontId="3" fillId="0" borderId="0" xfId="0" applyFont="1" applyBorder="1"/>
    <xf numFmtId="1" fontId="12" fillId="0" borderId="0" xfId="0" applyNumberFormat="1" applyFont="1"/>
    <xf numFmtId="1" fontId="12" fillId="0" borderId="0" xfId="0" applyNumberFormat="1" applyFont="1" applyBorder="1" applyAlignment="1">
      <alignment wrapText="1"/>
    </xf>
    <xf numFmtId="1" fontId="13" fillId="0" borderId="0" xfId="0" applyNumberFormat="1" applyFont="1" applyBorder="1" applyAlignment="1">
      <alignment wrapText="1"/>
    </xf>
    <xf numFmtId="1" fontId="12" fillId="0" borderId="0" xfId="0" applyNumberFormat="1" applyFont="1" applyFill="1" applyBorder="1" applyAlignment="1">
      <alignment wrapText="1"/>
    </xf>
    <xf numFmtId="1" fontId="13" fillId="0" borderId="0" xfId="8" applyNumberFormat="1" applyFont="1" applyBorder="1" applyAlignment="1">
      <alignment wrapText="1"/>
    </xf>
    <xf numFmtId="1" fontId="13" fillId="0" borderId="0" xfId="0" applyNumberFormat="1" applyFont="1"/>
    <xf numFmtId="3" fontId="13" fillId="0" borderId="2" xfId="0" applyNumberFormat="1" applyFont="1" applyFill="1" applyBorder="1"/>
    <xf numFmtId="0" fontId="18" fillId="0" borderId="0" xfId="0" applyFont="1"/>
    <xf numFmtId="3" fontId="12" fillId="0" borderId="1" xfId="0" applyNumberFormat="1" applyFont="1" applyBorder="1"/>
    <xf numFmtId="0" fontId="3" fillId="0" borderId="0" xfId="0" applyFont="1"/>
    <xf numFmtId="0" fontId="4" fillId="0" borderId="0" xfId="4" applyNumberFormat="1" applyFont="1" applyFill="1" applyBorder="1" applyAlignment="1">
      <alignment horizontal="left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/>
    <xf numFmtId="3" fontId="3" fillId="0" borderId="0" xfId="0" applyNumberFormat="1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1" fontId="3" fillId="0" borderId="0" xfId="0" applyNumberFormat="1" applyFont="1"/>
    <xf numFmtId="0" fontId="4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right" wrapText="1"/>
    </xf>
    <xf numFmtId="0" fontId="4" fillId="0" borderId="1" xfId="0" quotePrefix="1" applyNumberFormat="1" applyFont="1" applyFill="1" applyBorder="1" applyAlignment="1">
      <alignment horizontal="right" wrapText="1"/>
    </xf>
    <xf numFmtId="0" fontId="3" fillId="0" borderId="1" xfId="0" applyFont="1" applyBorder="1"/>
    <xf numFmtId="0" fontId="7" fillId="0" borderId="0" xfId="0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9" fillId="0" borderId="0" xfId="0" applyFont="1"/>
    <xf numFmtId="3" fontId="13" fillId="0" borderId="0" xfId="0" applyNumberFormat="1" applyFont="1" applyBorder="1" applyAlignment="1">
      <alignment wrapText="1"/>
    </xf>
    <xf numFmtId="3" fontId="12" fillId="0" borderId="0" xfId="0" applyNumberFormat="1" applyFont="1" applyFill="1" applyBorder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3" fontId="16" fillId="0" borderId="0" xfId="0" applyNumberFormat="1" applyFont="1" applyBorder="1" applyAlignment="1">
      <alignment wrapText="1"/>
    </xf>
    <xf numFmtId="0" fontId="14" fillId="0" borderId="1" xfId="4" applyNumberFormat="1" applyFont="1" applyFill="1" applyBorder="1" applyAlignment="1">
      <alignment vertical="center"/>
    </xf>
    <xf numFmtId="9" fontId="13" fillId="0" borderId="0" xfId="8" applyFont="1" applyFill="1" applyBorder="1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3" fillId="0" borderId="1" xfId="0" applyNumberFormat="1" applyFont="1" applyBorder="1" applyAlignment="1">
      <alignment wrapText="1"/>
    </xf>
    <xf numFmtId="1" fontId="4" fillId="0" borderId="0" xfId="0" applyNumberFormat="1" applyFont="1"/>
    <xf numFmtId="167" fontId="4" fillId="2" borderId="0" xfId="7" applyNumberFormat="1" applyFont="1" applyFill="1" applyAlignment="1" applyProtection="1">
      <alignment vertical="top"/>
    </xf>
    <xf numFmtId="3" fontId="4" fillId="2" borderId="0" xfId="7" applyNumberFormat="1" applyFont="1" applyFill="1" applyAlignment="1" applyProtection="1">
      <alignment horizontal="center" vertical="top"/>
    </xf>
    <xf numFmtId="3" fontId="12" fillId="0" borderId="1" xfId="0" applyNumberFormat="1" applyFont="1" applyFill="1" applyBorder="1"/>
    <xf numFmtId="3" fontId="12" fillId="0" borderId="0" xfId="0" applyNumberFormat="1" applyFont="1" applyFill="1" applyBorder="1"/>
    <xf numFmtId="3" fontId="13" fillId="0" borderId="0" xfId="0" applyNumberFormat="1" applyFont="1" applyFill="1" applyBorder="1"/>
    <xf numFmtId="3" fontId="13" fillId="0" borderId="3" xfId="0" applyNumberFormat="1" applyFont="1" applyFill="1" applyBorder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167" fontId="3" fillId="0" borderId="0" xfId="0" applyNumberFormat="1" applyFont="1"/>
    <xf numFmtId="0" fontId="19" fillId="0" borderId="0" xfId="0" applyFont="1" applyFill="1"/>
    <xf numFmtId="165" fontId="19" fillId="0" borderId="0" xfId="4" applyNumberFormat="1" applyFont="1" applyFill="1" applyBorder="1" applyAlignment="1">
      <alignment horizontal="left" wrapText="1"/>
    </xf>
    <xf numFmtId="3" fontId="19" fillId="0" borderId="0" xfId="0" applyNumberFormat="1" applyFont="1" applyFill="1"/>
    <xf numFmtId="0" fontId="20" fillId="0" borderId="0" xfId="4" applyNumberFormat="1" applyFont="1" applyFill="1" applyAlignment="1">
      <alignment vertical="center" wrapText="1"/>
    </xf>
    <xf numFmtId="3" fontId="21" fillId="0" borderId="0" xfId="0" applyNumberFormat="1" applyFont="1"/>
    <xf numFmtId="0" fontId="14" fillId="0" borderId="1" xfId="4" applyNumberFormat="1" applyFont="1" applyFill="1" applyBorder="1" applyAlignment="1">
      <alignment horizontal="right" vertical="center"/>
    </xf>
    <xf numFmtId="0" fontId="22" fillId="3" borderId="0" xfId="4" applyFont="1" applyFill="1" applyBorder="1" applyAlignment="1">
      <alignment wrapText="1"/>
    </xf>
    <xf numFmtId="164" fontId="23" fillId="3" borderId="0" xfId="4" applyNumberFormat="1" applyFont="1" applyFill="1" applyBorder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Border="1" applyAlignment="1">
      <alignment horizontal="left" wrapText="1"/>
    </xf>
    <xf numFmtId="0" fontId="22" fillId="3" borderId="0" xfId="4" applyFont="1" applyFill="1" applyBorder="1" applyAlignment="1">
      <alignment vertical="center" wrapText="1"/>
    </xf>
    <xf numFmtId="164" fontId="23" fillId="3" borderId="0" xfId="4" applyNumberFormat="1" applyFont="1" applyFill="1" applyBorder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Border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</cellXfs>
  <cellStyles count="9">
    <cellStyle name="Hyperlink" xfId="2" builtinId="8"/>
    <cellStyle name="Hyperlink 2" xfId="3" xr:uid="{00000000-0005-0000-0000-000002000000}"/>
    <cellStyle name="Hyperlänk 2" xfId="1" xr:uid="{00000000-0005-0000-0000-000000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tabSelected="1" zoomScale="80" zoomScaleNormal="80" workbookViewId="0"/>
  </sheetViews>
  <sheetFormatPr defaultColWidth="9" defaultRowHeight="14.25"/>
  <cols>
    <col min="1" max="1" width="4" style="10" customWidth="1"/>
    <col min="2" max="2" width="36.875" style="15" customWidth="1"/>
    <col min="3" max="3" width="22.5" style="27" customWidth="1"/>
    <col min="4" max="4" width="8" style="10" customWidth="1"/>
    <col min="5" max="16384" width="9" style="10"/>
  </cols>
  <sheetData>
    <row r="1" spans="2:5" ht="15">
      <c r="B1" s="11" t="s">
        <v>10</v>
      </c>
      <c r="E1" s="13"/>
    </row>
    <row r="2" spans="2:5">
      <c r="B2" s="14" t="s">
        <v>0</v>
      </c>
    </row>
    <row r="4" spans="2:5" ht="15">
      <c r="B4" s="16" t="s">
        <v>136</v>
      </c>
      <c r="C4" s="16"/>
    </row>
    <row r="5" spans="2:5">
      <c r="B5" s="12" t="str">
        <f>'Incomestatement-Y'!A4</f>
        <v>Income statement</v>
      </c>
    </row>
    <row r="6" spans="2:5">
      <c r="B6" s="12" t="str">
        <f>'Balancesheet-Y'!A4</f>
        <v>Balance Sheets</v>
      </c>
    </row>
    <row r="7" spans="2:5">
      <c r="B7" s="12" t="str">
        <f>'Cash_flow-Y'!A4</f>
        <v>Cash Flow</v>
      </c>
    </row>
    <row r="9" spans="2:5" ht="15">
      <c r="B9" s="25" t="s">
        <v>6</v>
      </c>
      <c r="C9" s="16"/>
    </row>
    <row r="10" spans="2:5" ht="16.5">
      <c r="B10" s="26" t="s">
        <v>1</v>
      </c>
    </row>
    <row r="11" spans="2:5" ht="16.5">
      <c r="B11" s="26" t="s">
        <v>3</v>
      </c>
    </row>
    <row r="12" spans="2:5" ht="16.5">
      <c r="B12" s="26" t="s">
        <v>4</v>
      </c>
    </row>
    <row r="13" spans="2:5">
      <c r="B13" s="17"/>
    </row>
    <row r="14" spans="2:5">
      <c r="B14" s="17"/>
    </row>
    <row r="15" spans="2:5">
      <c r="B15" s="17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K46"/>
  <sheetViews>
    <sheetView zoomScaleNormal="100" workbookViewId="0"/>
  </sheetViews>
  <sheetFormatPr defaultColWidth="9" defaultRowHeight="14.25"/>
  <cols>
    <col min="1" max="1" width="37.5" style="18" customWidth="1"/>
    <col min="2" max="7" width="11.875" style="2" customWidth="1"/>
    <col min="8" max="9" width="9" style="1"/>
    <col min="10" max="10" width="9" style="31" customWidth="1"/>
    <col min="11" max="16384" width="9" style="1"/>
  </cols>
  <sheetData>
    <row r="1" spans="1:10" s="132" customFormat="1" ht="18">
      <c r="A1" s="138" t="str">
        <f>company</f>
        <v>Heimstaden AB</v>
      </c>
      <c r="B1" s="139"/>
      <c r="C1" s="140"/>
      <c r="D1" s="140"/>
      <c r="E1" s="140"/>
      <c r="F1" s="140"/>
      <c r="G1" s="140"/>
    </row>
    <row r="2" spans="1:10" s="132" customFormat="1" ht="18">
      <c r="A2" s="141" t="s">
        <v>137</v>
      </c>
      <c r="B2" s="140"/>
      <c r="C2" s="140"/>
      <c r="D2" s="140"/>
      <c r="E2" s="140"/>
      <c r="F2" s="140"/>
      <c r="G2" s="140"/>
    </row>
    <row r="3" spans="1:10" s="132" customFormat="1">
      <c r="A3" s="133"/>
      <c r="B3" s="134"/>
      <c r="C3" s="134"/>
      <c r="D3" s="134"/>
      <c r="E3" s="134"/>
      <c r="F3" s="134"/>
      <c r="G3" s="134"/>
    </row>
    <row r="4" spans="1:10" ht="18">
      <c r="A4" s="135" t="s">
        <v>1</v>
      </c>
      <c r="B4" s="136"/>
      <c r="C4" s="136"/>
      <c r="D4" s="136"/>
      <c r="E4" s="136"/>
      <c r="F4" s="136"/>
      <c r="G4" s="136"/>
    </row>
    <row r="5" spans="1:10" s="4" customFormat="1" ht="15">
      <c r="A5" s="8"/>
      <c r="B5" s="22"/>
      <c r="C5" s="22"/>
      <c r="D5" s="22"/>
      <c r="E5" s="22"/>
      <c r="F5" s="22"/>
      <c r="G5" s="22"/>
      <c r="J5" s="33"/>
    </row>
    <row r="6" spans="1:10" s="5" customFormat="1" ht="15">
      <c r="A6" s="19" t="s">
        <v>2</v>
      </c>
      <c r="B6" s="115">
        <v>2016</v>
      </c>
      <c r="C6" s="115">
        <v>2017</v>
      </c>
      <c r="D6" s="115">
        <v>2018</v>
      </c>
      <c r="E6" s="115">
        <v>2019</v>
      </c>
      <c r="F6" s="115">
        <v>2020</v>
      </c>
      <c r="G6" s="137" t="s">
        <v>135</v>
      </c>
      <c r="J6" s="6"/>
    </row>
    <row r="7" spans="1:10" s="4" customFormat="1">
      <c r="A7" s="39" t="s">
        <v>18</v>
      </c>
      <c r="B7" s="48">
        <v>1057.4480000000001</v>
      </c>
      <c r="C7" s="48">
        <v>2013.3810000000001</v>
      </c>
      <c r="D7" s="48">
        <v>3392.9720000000002</v>
      </c>
      <c r="E7" s="28">
        <v>4863.0730629999998</v>
      </c>
      <c r="F7" s="28">
        <v>6601</v>
      </c>
      <c r="G7" s="28">
        <v>6484.8441350000003</v>
      </c>
      <c r="J7" s="86"/>
    </row>
    <row r="8" spans="1:10" s="33" customFormat="1">
      <c r="A8" s="39" t="s">
        <v>66</v>
      </c>
      <c r="B8" s="48"/>
      <c r="C8" s="48"/>
      <c r="D8" s="48"/>
      <c r="E8" s="28"/>
      <c r="F8" s="28">
        <v>391.17315899999994</v>
      </c>
      <c r="G8" s="28">
        <v>423.46992499999999</v>
      </c>
      <c r="J8" s="86"/>
    </row>
    <row r="9" spans="1:10" s="3" customFormat="1" ht="15">
      <c r="A9" s="39" t="s">
        <v>67</v>
      </c>
      <c r="B9" s="48">
        <v>-527.51900000000001</v>
      </c>
      <c r="C9" s="48">
        <v>-986.29958099999999</v>
      </c>
      <c r="D9" s="48">
        <v>-1582.4794999999999</v>
      </c>
      <c r="E9" s="28">
        <v>-2138.459883</v>
      </c>
      <c r="F9" s="28">
        <v>-3125.2033259999998</v>
      </c>
      <c r="G9" s="28">
        <v>-2766.6252216861058</v>
      </c>
      <c r="J9" s="86"/>
    </row>
    <row r="10" spans="1:10" ht="15">
      <c r="A10" s="40" t="s">
        <v>19</v>
      </c>
      <c r="B10" s="49">
        <v>529.92899999999997</v>
      </c>
      <c r="C10" s="49">
        <v>1027.0814190000001</v>
      </c>
      <c r="D10" s="49">
        <v>1810.4925000000003</v>
      </c>
      <c r="E10" s="109">
        <v>2724.6131799999998</v>
      </c>
      <c r="F10" s="109">
        <v>3866.9698330000001</v>
      </c>
      <c r="G10" s="109">
        <v>4141.6888383138948</v>
      </c>
      <c r="J10" s="87"/>
    </row>
    <row r="11" spans="1:10" s="31" customFormat="1" ht="15">
      <c r="A11" s="40"/>
      <c r="B11" s="49"/>
      <c r="C11" s="49"/>
      <c r="D11" s="49"/>
      <c r="E11" s="109"/>
      <c r="F11" s="109"/>
      <c r="G11" s="109"/>
      <c r="J11" s="87"/>
    </row>
    <row r="12" spans="1:10">
      <c r="A12" s="39" t="s">
        <v>63</v>
      </c>
      <c r="B12" s="48">
        <v>-48.250999999999998</v>
      </c>
      <c r="C12" s="48">
        <v>-84.905418999999995</v>
      </c>
      <c r="D12" s="48">
        <v>-106.6435</v>
      </c>
      <c r="E12" s="28">
        <v>-171.59756099999998</v>
      </c>
      <c r="F12" s="28">
        <v>-229.10106500000001</v>
      </c>
      <c r="G12" s="28">
        <v>-285.49124399999999</v>
      </c>
      <c r="J12" s="86"/>
    </row>
    <row r="13" spans="1:10">
      <c r="A13" s="39" t="s">
        <v>20</v>
      </c>
      <c r="B13" s="48">
        <v>51.524999999999999</v>
      </c>
      <c r="C13" s="48">
        <v>35.569764000000006</v>
      </c>
      <c r="D13" s="48">
        <v>9.5090000000000003</v>
      </c>
      <c r="E13" s="28">
        <v>26.811933</v>
      </c>
      <c r="F13" s="28">
        <v>57.390231999999997</v>
      </c>
      <c r="G13" s="28">
        <v>2.7876439999999998</v>
      </c>
      <c r="J13" s="86"/>
    </row>
    <row r="14" spans="1:10">
      <c r="A14" s="23" t="s">
        <v>21</v>
      </c>
      <c r="B14" s="50">
        <v>-39.378999999999998</v>
      </c>
      <c r="C14" s="50">
        <v>-16.2</v>
      </c>
      <c r="D14" s="50">
        <v>-41.945</v>
      </c>
      <c r="E14" s="110">
        <v>-46.372587000000003</v>
      </c>
      <c r="F14" s="110">
        <v>-1.9435279999999999</v>
      </c>
      <c r="G14" s="110">
        <v>-72.541581313894383</v>
      </c>
      <c r="J14" s="88"/>
    </row>
    <row r="15" spans="1:10" s="3" customFormat="1" ht="29.25">
      <c r="A15" s="39" t="s">
        <v>64</v>
      </c>
      <c r="B15" s="48">
        <v>67.003</v>
      </c>
      <c r="C15" s="48">
        <v>12.396327999999999</v>
      </c>
      <c r="D15" s="48">
        <v>20.248999999999999</v>
      </c>
      <c r="E15" s="28">
        <v>195.596934</v>
      </c>
      <c r="F15" s="28">
        <v>55.584448000000002</v>
      </c>
      <c r="G15" s="28">
        <v>-0.80462800000000001</v>
      </c>
      <c r="J15" s="86"/>
    </row>
    <row r="16" spans="1:10" ht="30">
      <c r="A16" s="42" t="s">
        <v>65</v>
      </c>
      <c r="B16" s="51">
        <v>560.827</v>
      </c>
      <c r="C16" s="51">
        <v>973.94209200000012</v>
      </c>
      <c r="D16" s="51">
        <v>1691.6620000000005</v>
      </c>
      <c r="E16" s="111">
        <v>2729.051899</v>
      </c>
      <c r="F16" s="111">
        <v>3748.8999200000007</v>
      </c>
      <c r="G16" s="111">
        <v>3785.6390290000008</v>
      </c>
      <c r="J16" s="89"/>
    </row>
    <row r="17" spans="1:10" s="31" customFormat="1" ht="15">
      <c r="A17" s="42"/>
      <c r="B17" s="51"/>
      <c r="C17" s="51"/>
      <c r="D17" s="51"/>
      <c r="E17" s="111"/>
      <c r="F17" s="111"/>
      <c r="G17" s="111"/>
      <c r="J17" s="89"/>
    </row>
    <row r="18" spans="1:10" ht="28.5">
      <c r="A18" s="39" t="s">
        <v>68</v>
      </c>
      <c r="B18" s="48">
        <v>2315.8429999999998</v>
      </c>
      <c r="C18" s="48">
        <v>2201.612298</v>
      </c>
      <c r="D18" s="48">
        <v>2744.482</v>
      </c>
      <c r="E18" s="28">
        <v>6516.6427170000006</v>
      </c>
      <c r="F18" s="28">
        <v>8164.9981559999997</v>
      </c>
      <c r="G18" s="28">
        <v>14644.303686839074</v>
      </c>
      <c r="J18" s="86"/>
    </row>
    <row r="19" spans="1:10" s="117" customFormat="1" ht="28.5">
      <c r="A19" s="39" t="s">
        <v>69</v>
      </c>
      <c r="B19" s="48"/>
      <c r="C19" s="48"/>
      <c r="D19" s="48"/>
      <c r="E19" s="28"/>
      <c r="F19" s="28"/>
      <c r="G19" s="28">
        <v>21.162578160925865</v>
      </c>
      <c r="J19" s="86"/>
    </row>
    <row r="20" spans="1:10" s="117" customFormat="1" ht="15">
      <c r="A20" s="40" t="s">
        <v>70</v>
      </c>
      <c r="B20" s="109">
        <v>2876.67</v>
      </c>
      <c r="C20" s="109">
        <v>3175.5543900000002</v>
      </c>
      <c r="D20" s="109">
        <v>4436.1440000000002</v>
      </c>
      <c r="E20" s="109">
        <v>9245.6946160000007</v>
      </c>
      <c r="F20" s="109">
        <v>11913.898076000001</v>
      </c>
      <c r="G20" s="109">
        <v>18451.105294000001</v>
      </c>
      <c r="J20" s="86"/>
    </row>
    <row r="21" spans="1:10" s="117" customFormat="1" ht="15">
      <c r="A21" s="42"/>
      <c r="B21" s="51"/>
      <c r="C21" s="51"/>
      <c r="D21" s="51"/>
      <c r="E21" s="111"/>
      <c r="F21" s="111"/>
      <c r="G21" s="111"/>
      <c r="J21" s="89"/>
    </row>
    <row r="22" spans="1:10" ht="28.5">
      <c r="A22" s="39" t="s">
        <v>73</v>
      </c>
      <c r="B22" s="48">
        <v>-185.55</v>
      </c>
      <c r="C22" s="48">
        <v>-379.40988899999996</v>
      </c>
      <c r="D22" s="48">
        <v>-693.54300000000001</v>
      </c>
      <c r="E22" s="28">
        <v>-1151.769579</v>
      </c>
      <c r="F22" s="28">
        <v>-1371.0268679999999</v>
      </c>
      <c r="G22" s="28">
        <v>-1139.795284</v>
      </c>
      <c r="J22" s="86"/>
    </row>
    <row r="23" spans="1:10">
      <c r="A23" s="39" t="s">
        <v>74</v>
      </c>
      <c r="B23" s="48">
        <v>27.51</v>
      </c>
      <c r="C23" s="48">
        <v>5.7630169999999996</v>
      </c>
      <c r="D23" s="48">
        <v>53.244999999999997</v>
      </c>
      <c r="E23" s="28">
        <v>57.274942000000003</v>
      </c>
      <c r="F23" s="28">
        <v>99.469947000000005</v>
      </c>
      <c r="G23" s="28">
        <v>48.659036</v>
      </c>
      <c r="J23" s="86"/>
    </row>
    <row r="24" spans="1:10" s="92" customFormat="1">
      <c r="A24" s="31" t="s">
        <v>75</v>
      </c>
      <c r="B24" s="28"/>
      <c r="C24" s="28"/>
      <c r="D24" s="28">
        <v>50.462000000000003</v>
      </c>
      <c r="E24" s="28">
        <v>-133.045085</v>
      </c>
      <c r="F24" s="28">
        <v>399.52130899999997</v>
      </c>
      <c r="G24" s="28">
        <v>-363.36710699999998</v>
      </c>
      <c r="J24" s="86"/>
    </row>
    <row r="25" spans="1:10" s="3" customFormat="1" ht="29.25">
      <c r="A25" s="39" t="s">
        <v>76</v>
      </c>
      <c r="B25" s="48">
        <v>36.252000000000002</v>
      </c>
      <c r="C25" s="48">
        <v>24.024011999999999</v>
      </c>
      <c r="D25" s="48">
        <v>10.862</v>
      </c>
      <c r="E25" s="28">
        <v>-106.684966</v>
      </c>
      <c r="F25" s="28">
        <v>-178.233158</v>
      </c>
      <c r="G25" s="28">
        <v>301.87982099999999</v>
      </c>
      <c r="J25" s="86"/>
    </row>
    <row r="26" spans="1:10" s="119" customFormat="1" ht="15">
      <c r="A26" s="39" t="s">
        <v>71</v>
      </c>
      <c r="B26" s="48">
        <v>-35.213000000000001</v>
      </c>
      <c r="C26" s="48">
        <v>-85.581634000000008</v>
      </c>
      <c r="D26" s="48">
        <v>-112.61499999999999</v>
      </c>
      <c r="E26" s="48">
        <v>-208.788465</v>
      </c>
      <c r="F26" s="48">
        <v>-223.29331500000001</v>
      </c>
      <c r="G26" s="48">
        <v>-501.642492</v>
      </c>
      <c r="J26" s="86"/>
    </row>
    <row r="27" spans="1:10" s="119" customFormat="1" ht="15">
      <c r="A27" s="40" t="s">
        <v>72</v>
      </c>
      <c r="B27" s="49">
        <v>2719.6689999999999</v>
      </c>
      <c r="C27" s="49">
        <v>2740.3498960000002</v>
      </c>
      <c r="D27" s="49">
        <v>3744.5550000000003</v>
      </c>
      <c r="E27" s="49">
        <v>7702.6814630000017</v>
      </c>
      <c r="F27" s="49">
        <v>10640.335990999998</v>
      </c>
      <c r="G27" s="49">
        <v>16796.839268000003</v>
      </c>
      <c r="J27" s="87"/>
    </row>
    <row r="29" spans="1:10" s="3" customFormat="1" ht="15">
      <c r="A29" s="39" t="s">
        <v>22</v>
      </c>
      <c r="B29" s="48">
        <v>-55.656999999999996</v>
      </c>
      <c r="C29" s="48">
        <v>-75.684293000000011</v>
      </c>
      <c r="D29" s="48">
        <v>-144.833</v>
      </c>
      <c r="E29" s="28">
        <v>-259.35222099999999</v>
      </c>
      <c r="F29" s="28">
        <v>-394.78617800000001</v>
      </c>
      <c r="G29" s="28">
        <v>-450.99301800000001</v>
      </c>
      <c r="J29" s="86"/>
    </row>
    <row r="30" spans="1:10">
      <c r="A30" s="39" t="s">
        <v>23</v>
      </c>
      <c r="B30" s="48">
        <v>-449.07</v>
      </c>
      <c r="C30" s="48">
        <v>-600.99207899999999</v>
      </c>
      <c r="D30" s="48">
        <v>-396.15300000000002</v>
      </c>
      <c r="E30" s="28">
        <v>-1442.7385449999999</v>
      </c>
      <c r="F30" s="28">
        <v>-1892.2022059999999</v>
      </c>
      <c r="G30" s="28">
        <v>-3029.6712790000001</v>
      </c>
      <c r="J30" s="86"/>
    </row>
    <row r="31" spans="1:10" ht="15">
      <c r="A31" s="46" t="s">
        <v>78</v>
      </c>
      <c r="B31" s="53">
        <v>2214.942</v>
      </c>
      <c r="C31" s="53">
        <v>2063.6735240000003</v>
      </c>
      <c r="D31" s="53">
        <v>3203.5690000000004</v>
      </c>
      <c r="E31" s="20">
        <v>6000.5906970000005</v>
      </c>
      <c r="F31" s="20">
        <v>8353.3476069999997</v>
      </c>
      <c r="G31" s="20">
        <v>13316.174971</v>
      </c>
      <c r="J31" s="90"/>
    </row>
    <row r="32" spans="1:10" s="31" customFormat="1">
      <c r="B32" s="2"/>
      <c r="C32" s="2"/>
      <c r="D32" s="2"/>
      <c r="E32" s="2"/>
      <c r="F32" s="2"/>
      <c r="G32" s="2"/>
    </row>
    <row r="33" spans="1:11">
      <c r="A33" s="41" t="s">
        <v>24</v>
      </c>
      <c r="B33" s="48">
        <v>14.936</v>
      </c>
      <c r="C33" s="48">
        <v>99.374498000000003</v>
      </c>
      <c r="D33" s="48">
        <v>-254.68600000000001</v>
      </c>
      <c r="E33" s="28">
        <v>432.31166100333547</v>
      </c>
      <c r="F33" s="28">
        <v>-4493.325441</v>
      </c>
      <c r="G33" s="28">
        <v>1933.479636</v>
      </c>
      <c r="I33" s="31"/>
      <c r="K33" s="31"/>
    </row>
    <row r="34" spans="1:11" ht="15">
      <c r="A34" s="43" t="s">
        <v>77</v>
      </c>
      <c r="B34" s="49">
        <v>2229.8780000000002</v>
      </c>
      <c r="C34" s="49">
        <v>2163.0480220000004</v>
      </c>
      <c r="D34" s="49">
        <v>2948.8830000000003</v>
      </c>
      <c r="E34" s="109">
        <v>6432.9023580033363</v>
      </c>
      <c r="F34" s="109">
        <v>3860.0221659999997</v>
      </c>
      <c r="G34" s="109">
        <v>15249.654607</v>
      </c>
      <c r="I34" s="31"/>
      <c r="K34" s="31"/>
    </row>
    <row r="35" spans="1:11" s="31" customFormat="1" ht="15">
      <c r="A35" s="80"/>
      <c r="B35" s="112"/>
      <c r="C35" s="112"/>
      <c r="D35" s="112"/>
      <c r="E35" s="113"/>
      <c r="F35" s="113"/>
      <c r="G35" s="113"/>
    </row>
    <row r="36" spans="1:11">
      <c r="A36" s="44" t="s">
        <v>25</v>
      </c>
      <c r="B36" s="52"/>
      <c r="C36" s="52"/>
      <c r="D36" s="52"/>
      <c r="E36" s="114"/>
      <c r="F36" s="114"/>
      <c r="G36" s="114"/>
      <c r="I36" s="31"/>
      <c r="K36" s="31"/>
    </row>
    <row r="37" spans="1:11">
      <c r="A37" s="41" t="s">
        <v>26</v>
      </c>
      <c r="B37" s="48">
        <v>1788.9770000000001</v>
      </c>
      <c r="C37" s="48">
        <v>1474.3854198158085</v>
      </c>
      <c r="D37" s="48">
        <v>1979.4638102753099</v>
      </c>
      <c r="E37" s="28">
        <v>4098.6275265370987</v>
      </c>
      <c r="F37" s="28">
        <v>4431.14853014663</v>
      </c>
      <c r="G37" s="28">
        <v>7410.5494579052202</v>
      </c>
      <c r="I37" s="31"/>
      <c r="K37" s="31"/>
    </row>
    <row r="38" spans="1:11" s="31" customFormat="1">
      <c r="A38" s="41" t="s">
        <v>27</v>
      </c>
      <c r="B38" s="48">
        <v>425.96499999999997</v>
      </c>
      <c r="C38" s="48">
        <v>589.28810418419164</v>
      </c>
      <c r="D38" s="48">
        <v>1224.10518972469</v>
      </c>
      <c r="E38" s="28">
        <v>1901.9631704629014</v>
      </c>
      <c r="F38" s="28">
        <v>3922.1990768533697</v>
      </c>
      <c r="G38" s="28">
        <v>5905.6255130947802</v>
      </c>
      <c r="J38" s="86"/>
    </row>
    <row r="39" spans="1:11">
      <c r="A39" s="36"/>
    </row>
    <row r="40" spans="1:11">
      <c r="A40" s="45" t="s">
        <v>28</v>
      </c>
      <c r="B40" s="114"/>
      <c r="C40" s="114"/>
      <c r="D40" s="114"/>
      <c r="E40" s="114"/>
      <c r="F40" s="114"/>
      <c r="G40" s="114"/>
      <c r="J40" s="47"/>
    </row>
    <row r="41" spans="1:11" s="31" customFormat="1">
      <c r="A41" s="36" t="s">
        <v>29</v>
      </c>
      <c r="B41" s="48">
        <v>1757.038</v>
      </c>
      <c r="C41" s="48">
        <v>1526.8859178158086</v>
      </c>
      <c r="D41" s="48">
        <v>1832.6774649929</v>
      </c>
      <c r="E41" s="28">
        <v>4378.1839545226549</v>
      </c>
      <c r="F41" s="28">
        <v>1678.0281788650209</v>
      </c>
      <c r="G41" s="28">
        <v>8485.8761762909926</v>
      </c>
      <c r="J41" s="86"/>
    </row>
    <row r="42" spans="1:11">
      <c r="A42" s="36" t="s">
        <v>30</v>
      </c>
      <c r="B42" s="54">
        <v>46.875</v>
      </c>
      <c r="C42" s="54">
        <v>46.874000000000002</v>
      </c>
      <c r="D42" s="54">
        <v>46.874000000000002</v>
      </c>
      <c r="E42" s="28">
        <v>46.875</v>
      </c>
      <c r="F42" s="28">
        <v>46.875</v>
      </c>
      <c r="G42" s="28">
        <v>70.3125</v>
      </c>
      <c r="J42" s="86"/>
    </row>
    <row r="43" spans="1:11">
      <c r="A43" s="36" t="s">
        <v>27</v>
      </c>
      <c r="B43" s="48">
        <v>425.96499999999997</v>
      </c>
      <c r="C43" s="48">
        <v>589.28810418419164</v>
      </c>
      <c r="D43" s="48">
        <v>1069.3315350071</v>
      </c>
      <c r="E43" s="28">
        <v>2007.8434034806814</v>
      </c>
      <c r="F43" s="28">
        <v>2135.1189871349789</v>
      </c>
      <c r="G43" s="28">
        <v>6693.4659307090069</v>
      </c>
      <c r="J43" s="86"/>
    </row>
    <row r="46" spans="1:11">
      <c r="B46" s="118"/>
      <c r="C46" s="118"/>
      <c r="D46" s="118"/>
      <c r="E46" s="118"/>
      <c r="F46" s="118"/>
      <c r="G46" s="118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G57"/>
  <sheetViews>
    <sheetView zoomScale="70" zoomScaleNormal="70" workbookViewId="0"/>
  </sheetViews>
  <sheetFormatPr defaultColWidth="9" defaultRowHeight="14.25"/>
  <cols>
    <col min="1" max="1" width="53.875" style="18" customWidth="1"/>
    <col min="2" max="2" width="11.875" style="1" customWidth="1"/>
    <col min="3" max="3" width="11.875" style="31" customWidth="1"/>
    <col min="4" max="5" width="12.25" style="31" customWidth="1"/>
    <col min="6" max="7" width="13.5" style="31" customWidth="1"/>
    <col min="8" max="16384" width="9" style="1"/>
  </cols>
  <sheetData>
    <row r="1" spans="1:7" s="132" customFormat="1" ht="18">
      <c r="A1" s="138" t="str">
        <f>company</f>
        <v>Heimstaden AB</v>
      </c>
      <c r="B1" s="139"/>
      <c r="C1" s="140"/>
      <c r="D1" s="140"/>
      <c r="E1" s="140"/>
      <c r="F1" s="140"/>
      <c r="G1" s="140"/>
    </row>
    <row r="2" spans="1:7" s="132" customFormat="1" ht="18">
      <c r="A2" s="141" t="s">
        <v>137</v>
      </c>
      <c r="B2" s="140"/>
      <c r="C2" s="140"/>
      <c r="D2" s="140"/>
      <c r="E2" s="140"/>
      <c r="F2" s="140"/>
      <c r="G2" s="140"/>
    </row>
    <row r="3" spans="1:7" s="132" customFormat="1">
      <c r="A3" s="133"/>
      <c r="B3" s="134"/>
      <c r="C3" s="134"/>
      <c r="D3" s="134"/>
      <c r="E3" s="134"/>
      <c r="F3" s="134"/>
      <c r="G3" s="134"/>
    </row>
    <row r="4" spans="1:7" ht="18">
      <c r="A4" s="135" t="s">
        <v>3</v>
      </c>
    </row>
    <row r="5" spans="1:7" ht="15">
      <c r="A5" s="8"/>
    </row>
    <row r="6" spans="1:7" ht="15">
      <c r="A6" s="9" t="s">
        <v>2</v>
      </c>
      <c r="B6" s="7">
        <v>2016</v>
      </c>
      <c r="C6" s="7">
        <v>2017</v>
      </c>
      <c r="D6" s="7">
        <v>2018</v>
      </c>
      <c r="E6" s="7">
        <v>2019</v>
      </c>
      <c r="F6" s="7">
        <v>2020</v>
      </c>
      <c r="G6" s="137" t="s">
        <v>135</v>
      </c>
    </row>
    <row r="7" spans="1:7" s="3" customFormat="1" ht="15">
      <c r="A7" s="35" t="s">
        <v>31</v>
      </c>
      <c r="B7" s="32"/>
      <c r="C7" s="32"/>
      <c r="D7" s="32"/>
      <c r="E7" s="32"/>
      <c r="F7" s="32"/>
      <c r="G7" s="32"/>
    </row>
    <row r="8" spans="1:7" s="3" customFormat="1" ht="15">
      <c r="A8" s="64" t="s">
        <v>87</v>
      </c>
      <c r="B8" s="64"/>
      <c r="C8" s="64"/>
      <c r="D8" s="64"/>
      <c r="E8" s="21"/>
      <c r="F8" s="21"/>
      <c r="G8" s="21"/>
    </row>
    <row r="9" spans="1:7">
      <c r="A9" s="77" t="s">
        <v>83</v>
      </c>
      <c r="B9" s="78">
        <v>26330.188999999998</v>
      </c>
      <c r="C9" s="78">
        <v>50285.176417999995</v>
      </c>
      <c r="D9" s="78">
        <v>76249.263000000006</v>
      </c>
      <c r="E9" s="68">
        <v>113718.89802699999</v>
      </c>
      <c r="F9" s="2">
        <v>144427.59148736807</v>
      </c>
      <c r="G9" s="2">
        <v>203210.65313942867</v>
      </c>
    </row>
    <row r="10" spans="1:7">
      <c r="A10" s="108" t="s">
        <v>56</v>
      </c>
      <c r="B10" s="65">
        <v>0</v>
      </c>
      <c r="C10" s="65">
        <v>0</v>
      </c>
      <c r="D10" s="65">
        <v>0</v>
      </c>
      <c r="E10" s="68">
        <v>71.58032</v>
      </c>
      <c r="F10" s="2">
        <v>73.925511</v>
      </c>
      <c r="G10" s="2">
        <v>79.989108000000002</v>
      </c>
    </row>
    <row r="11" spans="1:7" s="117" customFormat="1">
      <c r="A11" s="108" t="s">
        <v>84</v>
      </c>
      <c r="B11" s="118">
        <v>5.1879999999999997</v>
      </c>
      <c r="C11" s="118">
        <v>5.7371620000000005</v>
      </c>
      <c r="D11" s="118">
        <v>22.079579000000003</v>
      </c>
      <c r="E11" s="118">
        <v>924.88620200000003</v>
      </c>
      <c r="F11" s="118">
        <v>808.89894400000003</v>
      </c>
      <c r="G11" s="118">
        <v>218.26546099999999</v>
      </c>
    </row>
    <row r="12" spans="1:7" s="117" customFormat="1">
      <c r="A12" s="108" t="s">
        <v>85</v>
      </c>
      <c r="B12" s="65">
        <v>47.573999999999998</v>
      </c>
      <c r="C12" s="65">
        <v>395.30774400000001</v>
      </c>
      <c r="D12" s="65">
        <v>409.599896</v>
      </c>
      <c r="E12" s="65">
        <v>917.33971299999996</v>
      </c>
      <c r="F12" s="65">
        <v>1302.175581</v>
      </c>
      <c r="G12" s="65">
        <v>3228.603126</v>
      </c>
    </row>
    <row r="13" spans="1:7" ht="15">
      <c r="A13" s="62" t="s">
        <v>86</v>
      </c>
      <c r="B13" s="63">
        <v>26382.95</v>
      </c>
      <c r="C13" s="63">
        <v>50686.221323999991</v>
      </c>
      <c r="D13" s="63">
        <v>76680.942475000018</v>
      </c>
      <c r="E13" s="72">
        <v>115632.70426199997</v>
      </c>
      <c r="F13" s="72">
        <v>146612.59152336812</v>
      </c>
      <c r="G13" s="72">
        <f>+SUM(G9:G12)</f>
        <v>206737.51083442869</v>
      </c>
    </row>
    <row r="14" spans="1:7">
      <c r="A14" s="21"/>
      <c r="B14" s="68"/>
      <c r="C14" s="68"/>
      <c r="D14" s="68"/>
      <c r="E14" s="68"/>
      <c r="F14" s="68"/>
      <c r="G14" s="68"/>
    </row>
    <row r="15" spans="1:7">
      <c r="A15" s="64" t="s">
        <v>33</v>
      </c>
      <c r="B15" s="65"/>
      <c r="C15" s="65"/>
      <c r="D15" s="65"/>
      <c r="E15" s="68"/>
      <c r="F15" s="68"/>
      <c r="G15" s="68"/>
    </row>
    <row r="16" spans="1:7">
      <c r="A16" s="77" t="s">
        <v>88</v>
      </c>
      <c r="B16" s="78">
        <v>0</v>
      </c>
      <c r="C16" s="78">
        <v>0</v>
      </c>
      <c r="D16" s="78">
        <v>679.94399999999996</v>
      </c>
      <c r="E16" s="68">
        <v>864.66298300000005</v>
      </c>
      <c r="F16" s="2">
        <v>1291.9629712413603</v>
      </c>
      <c r="G16" s="2">
        <v>785.56000236231</v>
      </c>
    </row>
    <row r="17" spans="1:7" s="117" customFormat="1">
      <c r="A17" s="77" t="s">
        <v>89</v>
      </c>
      <c r="B17" s="78">
        <v>3.6459999999999999</v>
      </c>
      <c r="C17" s="78">
        <v>9.5704580000000004</v>
      </c>
      <c r="D17" s="78">
        <v>16.274999999999999</v>
      </c>
      <c r="E17" s="68">
        <v>23.389498</v>
      </c>
      <c r="F17" s="2">
        <v>86.047346000000005</v>
      </c>
      <c r="G17" s="2">
        <v>215.72341700000001</v>
      </c>
    </row>
    <row r="18" spans="1:7" s="3" customFormat="1" ht="15">
      <c r="A18" s="77" t="s">
        <v>90</v>
      </c>
      <c r="B18" s="78">
        <v>152.6</v>
      </c>
      <c r="C18" s="78">
        <v>406.83306199999998</v>
      </c>
      <c r="D18" s="78">
        <v>862.524</v>
      </c>
      <c r="E18" s="68">
        <v>1061.7709560000001</v>
      </c>
      <c r="F18" s="2">
        <v>2106.1186320000002</v>
      </c>
      <c r="G18" s="2">
        <v>8568.7773780000007</v>
      </c>
    </row>
    <row r="19" spans="1:7">
      <c r="A19" s="77" t="s">
        <v>91</v>
      </c>
      <c r="B19" s="78">
        <v>55.487000000000002</v>
      </c>
      <c r="C19" s="78">
        <v>146.74339499999999</v>
      </c>
      <c r="D19" s="78">
        <v>253.36500000000001</v>
      </c>
      <c r="E19" s="68">
        <v>337.11685899999998</v>
      </c>
      <c r="F19" s="2">
        <v>307.517537</v>
      </c>
      <c r="G19" s="2">
        <v>469.25513799999999</v>
      </c>
    </row>
    <row r="20" spans="1:7">
      <c r="A20" s="77" t="s">
        <v>92</v>
      </c>
      <c r="B20" s="78">
        <v>1610.9269999999999</v>
      </c>
      <c r="C20" s="78">
        <v>1393.1394069999999</v>
      </c>
      <c r="D20" s="78">
        <v>4775.4750000000004</v>
      </c>
      <c r="E20" s="68">
        <v>10686.752167999999</v>
      </c>
      <c r="F20" s="2">
        <v>10906.195353999999</v>
      </c>
      <c r="G20" s="2">
        <v>20630.040851999998</v>
      </c>
    </row>
    <row r="21" spans="1:7" ht="15">
      <c r="A21" s="69" t="s">
        <v>34</v>
      </c>
      <c r="B21" s="70">
        <v>1822.66</v>
      </c>
      <c r="C21" s="70">
        <v>1956.2863219999997</v>
      </c>
      <c r="D21" s="70">
        <v>6587.5830000000005</v>
      </c>
      <c r="E21" s="91">
        <v>12973.692464</v>
      </c>
      <c r="F21" s="91">
        <v>14697.841840241361</v>
      </c>
      <c r="G21" s="91">
        <f>SUM(G16:G20)</f>
        <v>30669.356787362311</v>
      </c>
    </row>
    <row r="22" spans="1:7" ht="15">
      <c r="A22" s="71"/>
      <c r="B22" s="72"/>
      <c r="C22" s="72"/>
      <c r="D22" s="72"/>
      <c r="E22" s="72"/>
      <c r="F22" s="72"/>
      <c r="G22" s="72"/>
    </row>
    <row r="23" spans="1:7">
      <c r="A23" s="64"/>
      <c r="B23" s="65"/>
      <c r="C23" s="65"/>
      <c r="D23" s="65"/>
      <c r="E23" s="68"/>
      <c r="F23" s="68"/>
      <c r="G23" s="68"/>
    </row>
    <row r="24" spans="1:7" ht="15.75" thickBot="1">
      <c r="A24" s="73" t="s">
        <v>36</v>
      </c>
      <c r="B24" s="74">
        <v>28205.61</v>
      </c>
      <c r="C24" s="74">
        <v>52642.507645999991</v>
      </c>
      <c r="D24" s="74">
        <v>83268.525475000017</v>
      </c>
      <c r="E24" s="76">
        <v>128606.39672599998</v>
      </c>
      <c r="F24" s="76">
        <v>161310.43336360948</v>
      </c>
      <c r="G24" s="76">
        <f>+G13+G21</f>
        <v>237406.867621791</v>
      </c>
    </row>
    <row r="25" spans="1:7">
      <c r="A25" s="21"/>
      <c r="B25" s="68"/>
      <c r="C25" s="68"/>
      <c r="D25" s="68"/>
      <c r="E25" s="68"/>
      <c r="F25" s="68"/>
      <c r="G25" s="68"/>
    </row>
    <row r="26" spans="1:7" s="3" customFormat="1" ht="15">
      <c r="A26" s="62" t="s">
        <v>37</v>
      </c>
      <c r="B26" s="63"/>
      <c r="C26" s="63"/>
      <c r="D26" s="63"/>
      <c r="E26" s="72"/>
      <c r="F26" s="72"/>
      <c r="G26" s="72"/>
    </row>
    <row r="27" spans="1:7" s="3" customFormat="1" ht="15">
      <c r="A27" s="64"/>
      <c r="B27" s="65"/>
      <c r="C27" s="65"/>
      <c r="D27" s="65"/>
      <c r="E27" s="68"/>
      <c r="F27" s="68"/>
      <c r="G27" s="68"/>
    </row>
    <row r="28" spans="1:7">
      <c r="A28" s="21" t="s">
        <v>52</v>
      </c>
      <c r="B28" s="68">
        <v>8975.3979999999992</v>
      </c>
      <c r="C28" s="68">
        <v>18806.863091000003</v>
      </c>
      <c r="D28" s="68">
        <v>33936.017999999996</v>
      </c>
      <c r="E28" s="68">
        <v>59941.517828000004</v>
      </c>
      <c r="F28" s="2">
        <v>76165.760636999999</v>
      </c>
      <c r="G28" s="2">
        <v>110510.519889</v>
      </c>
    </row>
    <row r="29" spans="1:7" ht="15">
      <c r="A29" s="62"/>
      <c r="B29" s="63"/>
      <c r="C29" s="63"/>
      <c r="D29" s="63"/>
      <c r="E29" s="72"/>
      <c r="F29" s="116"/>
      <c r="G29" s="116"/>
    </row>
    <row r="30" spans="1:7" s="3" customFormat="1" ht="15">
      <c r="A30" s="71" t="s">
        <v>38</v>
      </c>
      <c r="B30" s="72"/>
      <c r="C30" s="72"/>
      <c r="D30" s="72"/>
      <c r="E30" s="72"/>
      <c r="F30" s="72"/>
      <c r="G30" s="72"/>
    </row>
    <row r="31" spans="1:7">
      <c r="A31" s="64" t="s">
        <v>93</v>
      </c>
      <c r="B31" s="65"/>
      <c r="C31" s="65"/>
      <c r="D31" s="65"/>
      <c r="E31" s="68"/>
      <c r="F31" s="68"/>
      <c r="G31" s="68"/>
    </row>
    <row r="32" spans="1:7">
      <c r="A32" s="77" t="s">
        <v>94</v>
      </c>
      <c r="B32" s="78">
        <v>11572.499</v>
      </c>
      <c r="C32" s="78">
        <v>27881.834405999998</v>
      </c>
      <c r="D32" s="78">
        <v>38194.784</v>
      </c>
      <c r="E32" s="68">
        <v>56808.780186999997</v>
      </c>
      <c r="F32" s="2">
        <v>67116.184936914942</v>
      </c>
      <c r="G32" s="2">
        <v>104258.11022815808</v>
      </c>
    </row>
    <row r="33" spans="1:7" s="31" customFormat="1">
      <c r="A33" s="77" t="s">
        <v>95</v>
      </c>
      <c r="B33" s="78"/>
      <c r="C33" s="78"/>
      <c r="D33" s="78"/>
      <c r="E33" s="68">
        <v>896.43415400000004</v>
      </c>
      <c r="F33" s="2">
        <v>748.11411499999997</v>
      </c>
      <c r="G33" s="2">
        <v>775.31972699999994</v>
      </c>
    </row>
    <row r="34" spans="1:7">
      <c r="A34" s="77" t="s">
        <v>96</v>
      </c>
      <c r="B34" s="78">
        <v>55.976999999999997</v>
      </c>
      <c r="C34" s="78">
        <v>30.793053</v>
      </c>
      <c r="D34" s="78">
        <v>-17.957000000000001</v>
      </c>
      <c r="E34" s="68">
        <v>64.979472999999999</v>
      </c>
      <c r="F34" s="2">
        <v>432.69836828199999</v>
      </c>
      <c r="G34" s="2">
        <v>204.31154762202883</v>
      </c>
    </row>
    <row r="35" spans="1:7" s="31" customFormat="1">
      <c r="A35" s="77" t="s">
        <v>97</v>
      </c>
      <c r="B35" s="78">
        <v>1119.3720000000001</v>
      </c>
      <c r="C35" s="78">
        <v>1740.902634</v>
      </c>
      <c r="D35" s="78">
        <v>2218.0413799999997</v>
      </c>
      <c r="E35" s="68">
        <v>3640.433192</v>
      </c>
      <c r="F35" s="2">
        <v>5445.5524079999996</v>
      </c>
      <c r="G35" s="2">
        <v>8535.5530890000009</v>
      </c>
    </row>
    <row r="36" spans="1:7" s="3" customFormat="1" ht="15">
      <c r="A36" s="77" t="s">
        <v>39</v>
      </c>
      <c r="B36" s="78">
        <v>2722.058</v>
      </c>
      <c r="C36" s="78">
        <v>0</v>
      </c>
      <c r="D36" s="78">
        <v>0</v>
      </c>
      <c r="E36" s="68">
        <v>0</v>
      </c>
      <c r="F36" s="68"/>
      <c r="G36" s="68">
        <v>0</v>
      </c>
    </row>
    <row r="37" spans="1:7" s="32" customFormat="1" ht="15">
      <c r="A37" s="105" t="s">
        <v>98</v>
      </c>
      <c r="B37" s="79"/>
      <c r="C37" s="79"/>
      <c r="D37" s="79"/>
      <c r="E37" s="67"/>
      <c r="F37" s="93">
        <v>903.20699999999999</v>
      </c>
      <c r="G37" s="93">
        <v>883.02991899999995</v>
      </c>
    </row>
    <row r="38" spans="1:7" s="3" customFormat="1" ht="15">
      <c r="A38" s="62" t="s">
        <v>99</v>
      </c>
      <c r="B38" s="63">
        <v>15469.906000000001</v>
      </c>
      <c r="C38" s="63">
        <v>29653.530092999998</v>
      </c>
      <c r="D38" s="63">
        <v>40394.86838</v>
      </c>
      <c r="E38" s="72">
        <v>61410.627005999995</v>
      </c>
      <c r="F38" s="72">
        <v>74645.756828196943</v>
      </c>
      <c r="G38" s="72">
        <f>+SUM(G32:G37)</f>
        <v>114656.3245107801</v>
      </c>
    </row>
    <row r="39" spans="1:7" s="24" customFormat="1">
      <c r="A39" s="21"/>
      <c r="B39" s="68"/>
      <c r="C39" s="68"/>
      <c r="D39" s="68"/>
      <c r="E39" s="68"/>
      <c r="F39" s="68"/>
      <c r="G39" s="68"/>
    </row>
    <row r="40" spans="1:7">
      <c r="A40" s="64" t="s">
        <v>100</v>
      </c>
      <c r="B40" s="65"/>
      <c r="C40" s="65"/>
      <c r="D40" s="65"/>
      <c r="E40" s="68"/>
      <c r="F40" s="68"/>
      <c r="G40" s="68"/>
    </row>
    <row r="41" spans="1:7">
      <c r="A41" s="77" t="s">
        <v>94</v>
      </c>
      <c r="B41" s="78">
        <v>3206.9090000000001</v>
      </c>
      <c r="C41" s="78">
        <v>3054</v>
      </c>
      <c r="D41" s="78">
        <v>7492.1</v>
      </c>
      <c r="E41" s="68">
        <v>5137.1459999999997</v>
      </c>
      <c r="F41" s="2">
        <v>7964.8996740850553</v>
      </c>
      <c r="G41" s="2">
        <v>9029.9589368419147</v>
      </c>
    </row>
    <row r="42" spans="1:7" s="31" customFormat="1">
      <c r="A42" s="77" t="s">
        <v>95</v>
      </c>
      <c r="B42" s="78"/>
      <c r="C42" s="78"/>
      <c r="D42" s="78"/>
      <c r="E42" s="68"/>
      <c r="F42" s="2"/>
      <c r="G42" s="2">
        <v>40.093800000000002</v>
      </c>
    </row>
    <row r="43" spans="1:7" s="24" customFormat="1">
      <c r="A43" s="77" t="s">
        <v>101</v>
      </c>
      <c r="B43" s="78">
        <v>86.724000000000004</v>
      </c>
      <c r="C43" s="78">
        <v>131.18785800000001</v>
      </c>
      <c r="D43" s="78">
        <v>350.53899999999999</v>
      </c>
      <c r="E43" s="68">
        <v>332.26160100000004</v>
      </c>
      <c r="F43" s="2">
        <v>477.192407</v>
      </c>
      <c r="G43" s="2">
        <v>483.99730399999999</v>
      </c>
    </row>
    <row r="44" spans="1:7" s="24" customFormat="1">
      <c r="A44" s="77" t="s">
        <v>102</v>
      </c>
      <c r="B44" s="78">
        <v>255.221</v>
      </c>
      <c r="C44" s="78">
        <v>685.49834599999997</v>
      </c>
      <c r="D44" s="78">
        <v>620.47899999999993</v>
      </c>
      <c r="E44" s="78">
        <v>1196.294232</v>
      </c>
      <c r="F44" s="78">
        <v>917.39493400000003</v>
      </c>
      <c r="G44" s="78">
        <v>1366.0490417909998</v>
      </c>
    </row>
    <row r="45" spans="1:7" s="31" customFormat="1">
      <c r="A45" s="77" t="s">
        <v>96</v>
      </c>
      <c r="B45" s="78"/>
      <c r="C45" s="78"/>
      <c r="D45" s="78"/>
      <c r="E45" s="68"/>
      <c r="F45" s="2">
        <v>13.855322718</v>
      </c>
      <c r="G45" s="2">
        <v>6.0076543779711669</v>
      </c>
    </row>
    <row r="46" spans="1:7">
      <c r="A46" s="66" t="s">
        <v>138</v>
      </c>
      <c r="B46" s="67">
        <v>211.45099999999999</v>
      </c>
      <c r="C46" s="67">
        <v>311.42962900000003</v>
      </c>
      <c r="D46" s="67">
        <v>474.52100000000002</v>
      </c>
      <c r="E46" s="67">
        <v>588.54990800000007</v>
      </c>
      <c r="F46" s="93">
        <v>1125.566313</v>
      </c>
      <c r="G46" s="93">
        <v>1313.916052</v>
      </c>
    </row>
    <row r="47" spans="1:7" ht="15">
      <c r="A47" s="71" t="s">
        <v>103</v>
      </c>
      <c r="B47" s="72">
        <v>3760.306</v>
      </c>
      <c r="C47" s="72">
        <v>4182.1158330000007</v>
      </c>
      <c r="D47" s="72">
        <v>8937.639000000001</v>
      </c>
      <c r="E47" s="72">
        <v>7254.251741</v>
      </c>
      <c r="F47" s="72">
        <v>10498.908650803054</v>
      </c>
      <c r="G47" s="72">
        <f>SUM(G41:G46)</f>
        <v>12240.022789010887</v>
      </c>
    </row>
    <row r="48" spans="1:7" ht="15">
      <c r="A48" s="71"/>
      <c r="B48" s="72"/>
      <c r="C48" s="72"/>
      <c r="D48" s="72"/>
      <c r="E48" s="72"/>
      <c r="F48" s="72"/>
      <c r="G48" s="72"/>
    </row>
    <row r="49" spans="1:7" s="3" customFormat="1" ht="15">
      <c r="A49" s="21"/>
      <c r="B49" s="68"/>
      <c r="C49" s="68"/>
      <c r="D49" s="68"/>
      <c r="E49" s="68"/>
      <c r="F49" s="68"/>
      <c r="G49" s="68"/>
    </row>
    <row r="50" spans="1:7" s="3" customFormat="1" ht="15.75" thickBot="1">
      <c r="A50" s="75" t="s">
        <v>41</v>
      </c>
      <c r="B50" s="76">
        <v>28205.61</v>
      </c>
      <c r="C50" s="76">
        <v>52642.509017000004</v>
      </c>
      <c r="D50" s="76">
        <v>83268.525380000006</v>
      </c>
      <c r="E50" s="76">
        <v>128606.39657499999</v>
      </c>
      <c r="F50" s="76">
        <v>161310.42711260944</v>
      </c>
      <c r="G50" s="76">
        <f>+G28+G38+G47</f>
        <v>237406.86718879099</v>
      </c>
    </row>
    <row r="51" spans="1:7" s="3" customFormat="1" ht="15">
      <c r="A51" s="30"/>
      <c r="C51" s="32"/>
      <c r="D51" s="32"/>
      <c r="E51" s="32"/>
      <c r="F51" s="32"/>
      <c r="G51" s="32"/>
    </row>
    <row r="52" spans="1:7" s="3" customFormat="1" ht="15">
      <c r="A52" s="29"/>
      <c r="B52" s="130"/>
      <c r="C52" s="130"/>
      <c r="D52" s="130"/>
      <c r="E52" s="130"/>
      <c r="F52" s="130"/>
      <c r="G52" s="130"/>
    </row>
    <row r="53" spans="1:7">
      <c r="B53" s="118"/>
      <c r="C53" s="118"/>
      <c r="D53" s="118"/>
      <c r="E53" s="118"/>
      <c r="F53" s="118"/>
      <c r="G53" s="118"/>
    </row>
    <row r="54" spans="1:7">
      <c r="B54" s="85"/>
      <c r="C54" s="85"/>
      <c r="D54" s="85"/>
      <c r="E54" s="85"/>
      <c r="F54" s="85"/>
      <c r="G54" s="85"/>
    </row>
    <row r="55" spans="1:7">
      <c r="B55" s="118"/>
      <c r="C55" s="118"/>
      <c r="D55" s="118"/>
      <c r="E55" s="118"/>
      <c r="F55" s="118"/>
      <c r="G55" s="118"/>
    </row>
    <row r="56" spans="1:7">
      <c r="B56" s="118"/>
      <c r="C56" s="118"/>
      <c r="D56" s="118"/>
      <c r="E56" s="118"/>
      <c r="F56" s="118"/>
      <c r="G56" s="118"/>
    </row>
    <row r="57" spans="1:7">
      <c r="B57" s="118"/>
      <c r="C57" s="118"/>
      <c r="D57" s="118"/>
      <c r="E57" s="118"/>
      <c r="F57" s="118"/>
      <c r="G57" s="118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H53"/>
  <sheetViews>
    <sheetView zoomScaleNormal="100" workbookViewId="0">
      <pane xSplit="1" ySplit="7" topLeftCell="B8" activePane="bottomRight" state="frozen"/>
      <selection activeCell="AD33" sqref="AD33"/>
      <selection pane="topRight" activeCell="AD33" sqref="AD33"/>
      <selection pane="bottomLeft" activeCell="AD33" sqref="AD33"/>
      <selection pane="bottomRight" activeCell="B8" sqref="B8"/>
    </sheetView>
  </sheetViews>
  <sheetFormatPr defaultColWidth="9" defaultRowHeight="14.25"/>
  <cols>
    <col min="1" max="1" width="66" style="100" customWidth="1"/>
    <col min="2" max="7" width="11.875" style="94" customWidth="1"/>
    <col min="8" max="12" width="9" style="94"/>
    <col min="13" max="13" width="12" style="94" customWidth="1"/>
    <col min="14" max="16384" width="9" style="94"/>
  </cols>
  <sheetData>
    <row r="1" spans="1:7" s="132" customFormat="1" ht="18">
      <c r="A1" s="142" t="str">
        <f>company</f>
        <v>Heimstaden AB</v>
      </c>
      <c r="B1" s="143"/>
      <c r="C1" s="144"/>
      <c r="D1" s="144"/>
      <c r="E1" s="144"/>
      <c r="F1" s="144"/>
      <c r="G1" s="144"/>
    </row>
    <row r="2" spans="1:7" s="132" customFormat="1" ht="18">
      <c r="A2" s="145" t="s">
        <v>137</v>
      </c>
      <c r="B2" s="144"/>
      <c r="C2" s="144"/>
      <c r="D2" s="144"/>
      <c r="E2" s="144"/>
      <c r="F2" s="144"/>
      <c r="G2" s="144"/>
    </row>
    <row r="3" spans="1:7" s="132" customFormat="1">
      <c r="A3" s="133"/>
      <c r="B3" s="134"/>
      <c r="C3" s="134"/>
      <c r="D3" s="134"/>
      <c r="E3" s="134"/>
      <c r="F3" s="134"/>
      <c r="G3" s="134"/>
    </row>
    <row r="4" spans="1:7" ht="18">
      <c r="A4" s="135" t="s">
        <v>4</v>
      </c>
    </row>
    <row r="5" spans="1:7" ht="15">
      <c r="A5" s="95"/>
    </row>
    <row r="6" spans="1:7" ht="15">
      <c r="A6" s="96" t="s">
        <v>2</v>
      </c>
      <c r="B6" s="97">
        <v>2016</v>
      </c>
      <c r="C6" s="97">
        <v>2017</v>
      </c>
      <c r="D6" s="97">
        <v>2018</v>
      </c>
      <c r="E6" s="97">
        <v>2019</v>
      </c>
      <c r="F6" s="97">
        <v>2020</v>
      </c>
      <c r="G6" s="137" t="s">
        <v>135</v>
      </c>
    </row>
    <row r="7" spans="1:7" s="46" customFormat="1" ht="15">
      <c r="A7" s="56" t="s">
        <v>42</v>
      </c>
      <c r="B7" s="56"/>
      <c r="C7" s="56"/>
      <c r="D7" s="56"/>
      <c r="E7" s="56"/>
      <c r="F7" s="56"/>
      <c r="G7" s="56"/>
    </row>
    <row r="8" spans="1:7">
      <c r="A8" s="94" t="s">
        <v>72</v>
      </c>
      <c r="B8" s="98">
        <v>2719.6691050000004</v>
      </c>
      <c r="C8" s="98">
        <v>2740.3498960000002</v>
      </c>
      <c r="D8" s="98">
        <v>3744.5549999999998</v>
      </c>
      <c r="E8" s="98">
        <v>7702.6814630000008</v>
      </c>
      <c r="F8" s="98">
        <v>10640.335991</v>
      </c>
      <c r="G8" s="98">
        <v>16796.839</v>
      </c>
    </row>
    <row r="9" spans="1:7">
      <c r="A9" s="94" t="s">
        <v>108</v>
      </c>
      <c r="B9" s="98"/>
      <c r="F9" s="98"/>
      <c r="G9" s="98"/>
    </row>
    <row r="10" spans="1:7">
      <c r="A10" s="129" t="s">
        <v>109</v>
      </c>
      <c r="B10" s="98">
        <v>-2315.843449</v>
      </c>
      <c r="C10" s="98">
        <v>-2201.612298</v>
      </c>
      <c r="D10" s="98">
        <v>-2744.482</v>
      </c>
      <c r="E10" s="98">
        <v>-6516.6427170000006</v>
      </c>
      <c r="F10" s="98">
        <v>-8164.9981560000006</v>
      </c>
      <c r="G10" s="98">
        <v>-14665.466</v>
      </c>
    </row>
    <row r="11" spans="1:7">
      <c r="A11" s="129" t="s">
        <v>110</v>
      </c>
      <c r="B11" s="98">
        <v>-36.251858999999996</v>
      </c>
      <c r="C11" s="98">
        <v>-24.024011999999999</v>
      </c>
      <c r="D11" s="98">
        <v>-10.862</v>
      </c>
      <c r="E11" s="98">
        <v>106.684966</v>
      </c>
      <c r="F11" s="98">
        <v>178.233158</v>
      </c>
      <c r="G11" s="98">
        <v>-367.435</v>
      </c>
    </row>
    <row r="12" spans="1:7" s="46" customFormat="1" ht="15">
      <c r="A12" s="129" t="s">
        <v>111</v>
      </c>
      <c r="B12" s="98">
        <v>-65.551872000000003</v>
      </c>
      <c r="C12" s="98">
        <v>5.4616720000000001</v>
      </c>
      <c r="D12" s="98">
        <v>-99.988</v>
      </c>
      <c r="E12" s="98">
        <v>-51.317999999999998</v>
      </c>
      <c r="F12" s="98">
        <v>-369.596</v>
      </c>
      <c r="G12" s="98">
        <v>434.654</v>
      </c>
    </row>
    <row r="13" spans="1:7">
      <c r="A13" s="94" t="s">
        <v>43</v>
      </c>
      <c r="B13" s="98">
        <v>0</v>
      </c>
      <c r="C13" s="98">
        <v>-42.883000000000003</v>
      </c>
      <c r="D13" s="98">
        <v>-131.35300000000001</v>
      </c>
      <c r="E13" s="98">
        <v>-159.14599999999999</v>
      </c>
      <c r="F13" s="98">
        <v>-364.31799999999998</v>
      </c>
      <c r="G13" s="98">
        <v>-454.27800000000002</v>
      </c>
    </row>
    <row r="14" spans="1:7" ht="15">
      <c r="A14" s="99" t="s">
        <v>44</v>
      </c>
      <c r="B14" s="53">
        <v>302.02192500000046</v>
      </c>
      <c r="C14" s="53">
        <v>477.292258</v>
      </c>
      <c r="D14" s="53">
        <v>757.87</v>
      </c>
      <c r="E14" s="53">
        <v>1082.2597120000003</v>
      </c>
      <c r="F14" s="53">
        <f>SUM(F8:F13)</f>
        <v>1919.6569929999994</v>
      </c>
      <c r="G14" s="53">
        <f>SUM(G8:G13)</f>
        <v>1744.3139999999996</v>
      </c>
    </row>
    <row r="15" spans="1:7">
      <c r="A15" s="94"/>
      <c r="B15" s="98"/>
      <c r="C15" s="98"/>
      <c r="D15" s="98"/>
      <c r="E15" s="98"/>
      <c r="F15" s="98"/>
      <c r="G15" s="98"/>
    </row>
    <row r="16" spans="1:7" ht="15">
      <c r="A16" s="56" t="s">
        <v>107</v>
      </c>
      <c r="B16" s="57"/>
      <c r="C16" s="57"/>
      <c r="D16" s="57"/>
      <c r="E16" s="57"/>
      <c r="F16" s="57"/>
      <c r="G16" s="57"/>
    </row>
    <row r="17" spans="1:7" s="46" customFormat="1" ht="15">
      <c r="A17" s="94" t="s">
        <v>104</v>
      </c>
      <c r="B17" s="98">
        <v>-53.28</v>
      </c>
      <c r="C17" s="98">
        <v>-316.33545299999997</v>
      </c>
      <c r="D17" s="98">
        <v>348.471</v>
      </c>
      <c r="E17" s="98">
        <v>-61.536999999999999</v>
      </c>
      <c r="F17" s="98">
        <v>-292.80900000000003</v>
      </c>
      <c r="G17" s="98">
        <v>-232.31700000000001</v>
      </c>
    </row>
    <row r="18" spans="1:7" s="46" customFormat="1" ht="15">
      <c r="A18" s="94" t="s">
        <v>45</v>
      </c>
      <c r="B18" s="98">
        <v>0</v>
      </c>
      <c r="C18" s="98">
        <v>0</v>
      </c>
      <c r="D18" s="98">
        <v>-883.04100000000005</v>
      </c>
      <c r="E18" s="98">
        <v>-113</v>
      </c>
      <c r="F18" s="98">
        <v>0</v>
      </c>
      <c r="G18" s="98">
        <v>0</v>
      </c>
    </row>
    <row r="19" spans="1:7">
      <c r="A19" s="94" t="s">
        <v>105</v>
      </c>
      <c r="B19" s="98">
        <v>244.71100000000001</v>
      </c>
      <c r="C19" s="98">
        <v>617.60233100000005</v>
      </c>
      <c r="D19" s="98">
        <v>-489.42700000000002</v>
      </c>
      <c r="E19" s="98">
        <v>360.36099999999999</v>
      </c>
      <c r="F19" s="98">
        <v>-92.311000000000007</v>
      </c>
      <c r="G19" s="98">
        <v>-184.44900000000007</v>
      </c>
    </row>
    <row r="20" spans="1:7" ht="15">
      <c r="A20" s="46" t="s">
        <v>106</v>
      </c>
      <c r="B20" s="53">
        <v>493.4529250000005</v>
      </c>
      <c r="C20" s="53">
        <v>778.55913600000008</v>
      </c>
      <c r="D20" s="53">
        <v>-266.12700000000001</v>
      </c>
      <c r="E20" s="53">
        <f>+SUM(E14:E19)</f>
        <v>1268.0837120000001</v>
      </c>
      <c r="F20" s="121">
        <v>1534.5369929999995</v>
      </c>
      <c r="G20" s="121">
        <f>+SUM(G14:G19)</f>
        <v>1327.5479999999995</v>
      </c>
    </row>
    <row r="21" spans="1:7">
      <c r="A21" s="94"/>
      <c r="B21" s="98"/>
      <c r="C21" s="98"/>
      <c r="D21" s="98"/>
      <c r="E21" s="98"/>
      <c r="F21" s="98"/>
      <c r="G21" s="98"/>
    </row>
    <row r="22" spans="1:7" ht="15">
      <c r="A22" s="56" t="s">
        <v>134</v>
      </c>
      <c r="B22" s="57"/>
      <c r="C22" s="57"/>
      <c r="D22" s="57"/>
      <c r="E22" s="57"/>
      <c r="F22" s="57"/>
      <c r="G22" s="57"/>
    </row>
    <row r="23" spans="1:7">
      <c r="A23" s="94" t="s">
        <v>112</v>
      </c>
      <c r="B23" s="98">
        <v>-6881.4440000000004</v>
      </c>
      <c r="C23" s="98">
        <v>-22878.467632719199</v>
      </c>
      <c r="D23" s="98">
        <v>-13057.395</v>
      </c>
      <c r="E23" s="98">
        <v>-13597</v>
      </c>
      <c r="F23" s="98">
        <v>-15881.705000000002</v>
      </c>
      <c r="G23" s="98">
        <v>-19021.47</v>
      </c>
    </row>
    <row r="24" spans="1:7">
      <c r="A24" s="94" t="s">
        <v>113</v>
      </c>
      <c r="B24" s="98"/>
      <c r="C24" s="98"/>
      <c r="D24" s="98"/>
      <c r="E24" s="98"/>
      <c r="F24" s="98"/>
      <c r="G24" s="98">
        <v>-3841.1370000000002</v>
      </c>
    </row>
    <row r="25" spans="1:7">
      <c r="A25" s="94" t="s">
        <v>114</v>
      </c>
      <c r="B25" s="98">
        <v>279.10700000000003</v>
      </c>
      <c r="C25" s="98">
        <v>1146.4516159999998</v>
      </c>
      <c r="D25" s="98">
        <v>155.346</v>
      </c>
      <c r="E25" s="98">
        <v>14</v>
      </c>
      <c r="F25" s="98"/>
      <c r="G25" s="98">
        <v>732.46</v>
      </c>
    </row>
    <row r="26" spans="1:7" s="46" customFormat="1" ht="15">
      <c r="A26" s="94" t="s">
        <v>116</v>
      </c>
      <c r="B26" s="98">
        <v>-100.127</v>
      </c>
      <c r="C26" s="98">
        <v>0</v>
      </c>
      <c r="D26" s="98">
        <v>-547.01</v>
      </c>
      <c r="E26" s="98">
        <v>-536.20899999999995</v>
      </c>
      <c r="F26" s="98">
        <v>-1024.9870000000001</v>
      </c>
      <c r="G26" s="98">
        <v>-5795.49</v>
      </c>
    </row>
    <row r="27" spans="1:7" s="46" customFormat="1" ht="15">
      <c r="A27" s="94" t="s">
        <v>117</v>
      </c>
      <c r="B27" s="98"/>
      <c r="C27" s="98"/>
      <c r="D27" s="98"/>
      <c r="E27" s="98"/>
      <c r="F27" s="98">
        <v>-37</v>
      </c>
      <c r="G27" s="98"/>
    </row>
    <row r="28" spans="1:7" s="46" customFormat="1" ht="15">
      <c r="A28" s="94" t="s">
        <v>115</v>
      </c>
      <c r="B28" s="98">
        <v>746.17944300000011</v>
      </c>
      <c r="C28" s="98">
        <v>-360.70533499999999</v>
      </c>
      <c r="D28" s="98">
        <v>-36.962999999999994</v>
      </c>
      <c r="E28" s="98">
        <v>-746.55799999999999</v>
      </c>
      <c r="F28" s="98">
        <v>-245.73000000000002</v>
      </c>
      <c r="G28" s="98">
        <v>-2377.8420000000001</v>
      </c>
    </row>
    <row r="29" spans="1:7" s="46" customFormat="1" ht="15">
      <c r="A29" s="46" t="s">
        <v>128</v>
      </c>
      <c r="B29" s="53">
        <v>-5956.2845570000018</v>
      </c>
      <c r="C29" s="53">
        <v>-22092.721351719199</v>
      </c>
      <c r="D29" s="53">
        <v>-13486.022000000001</v>
      </c>
      <c r="E29" s="53">
        <v>-14866</v>
      </c>
      <c r="F29" s="53">
        <v>-17189.422000000002</v>
      </c>
      <c r="G29" s="53">
        <v>-30303.479000000003</v>
      </c>
    </row>
    <row r="30" spans="1:7">
      <c r="A30" s="94"/>
      <c r="B30" s="98"/>
      <c r="C30" s="98"/>
      <c r="D30" s="98"/>
      <c r="E30" s="98"/>
      <c r="F30" s="98"/>
      <c r="G30" s="98"/>
    </row>
    <row r="31" spans="1:7" s="46" customFormat="1" ht="15">
      <c r="A31" s="56" t="s">
        <v>46</v>
      </c>
      <c r="B31" s="57"/>
      <c r="C31" s="57"/>
      <c r="D31" s="57"/>
      <c r="E31" s="57"/>
      <c r="F31" s="57"/>
      <c r="G31" s="57"/>
    </row>
    <row r="32" spans="1:7">
      <c r="A32" s="94" t="s">
        <v>118</v>
      </c>
      <c r="B32" s="98">
        <v>4253.7169999999996</v>
      </c>
      <c r="C32" s="98">
        <v>16156.425948999997</v>
      </c>
      <c r="D32" s="98">
        <v>5198.3890000000001</v>
      </c>
      <c r="E32" s="98"/>
      <c r="F32" s="98">
        <v>16131.751</v>
      </c>
      <c r="G32" s="98">
        <v>32042</v>
      </c>
    </row>
    <row r="33" spans="1:8">
      <c r="A33" s="94" t="s">
        <v>119</v>
      </c>
      <c r="B33" s="98"/>
      <c r="C33" s="98"/>
      <c r="D33" s="98"/>
      <c r="E33" s="98">
        <v>-59.277999999999999</v>
      </c>
      <c r="F33" s="98">
        <v>-12404.333000000001</v>
      </c>
      <c r="G33" s="98">
        <v>-12614.215</v>
      </c>
    </row>
    <row r="34" spans="1:8">
      <c r="A34" s="94" t="s">
        <v>120</v>
      </c>
      <c r="B34" s="98">
        <v>-103.25</v>
      </c>
      <c r="C34" s="98">
        <v>-100.35</v>
      </c>
      <c r="D34" s="98">
        <v>5737.4312</v>
      </c>
      <c r="E34" s="98"/>
      <c r="F34" s="98"/>
      <c r="G34" s="98">
        <v>-1000</v>
      </c>
    </row>
    <row r="35" spans="1:8">
      <c r="A35" s="94" t="s">
        <v>121</v>
      </c>
      <c r="B35" s="98">
        <v>391.6</v>
      </c>
      <c r="C35" s="98">
        <v>-192.62757799999997</v>
      </c>
      <c r="D35" s="98">
        <v>-75.693115000000006</v>
      </c>
      <c r="E35" s="98">
        <v>-465.25299999999999</v>
      </c>
      <c r="F35" s="98">
        <v>-894.39300000000003</v>
      </c>
      <c r="G35" s="98">
        <v>-2107</v>
      </c>
    </row>
    <row r="36" spans="1:8">
      <c r="A36" s="94" t="s">
        <v>122</v>
      </c>
      <c r="B36" s="98">
        <v>-116.855</v>
      </c>
      <c r="C36" s="98">
        <v>-46.875999999999998</v>
      </c>
      <c r="D36" s="98">
        <v>-46.874000000000002</v>
      </c>
      <c r="E36" s="98">
        <v>-46.875</v>
      </c>
      <c r="F36" s="98">
        <v>-46.875</v>
      </c>
      <c r="G36" s="98">
        <v>-52.734000000000002</v>
      </c>
    </row>
    <row r="37" spans="1:8">
      <c r="A37" s="94" t="s">
        <v>123</v>
      </c>
      <c r="B37" s="98"/>
      <c r="C37" s="98"/>
      <c r="D37" s="98"/>
      <c r="E37" s="98"/>
      <c r="F37" s="98"/>
      <c r="G37" s="98">
        <v>1125</v>
      </c>
    </row>
    <row r="38" spans="1:8">
      <c r="A38" s="94" t="s">
        <v>61</v>
      </c>
      <c r="B38" s="98">
        <v>0</v>
      </c>
      <c r="C38" s="98">
        <v>8008.2690000000002</v>
      </c>
      <c r="D38" s="98">
        <v>6562.970163</v>
      </c>
      <c r="E38" s="98">
        <v>8643.973</v>
      </c>
      <c r="F38" s="98">
        <v>7610.3940000000002</v>
      </c>
      <c r="G38" s="98">
        <v>7144</v>
      </c>
    </row>
    <row r="39" spans="1:8">
      <c r="A39" s="94" t="s">
        <v>124</v>
      </c>
      <c r="B39" s="98"/>
      <c r="C39" s="98"/>
      <c r="D39" s="98"/>
      <c r="E39" s="98">
        <v>11523.36</v>
      </c>
      <c r="F39" s="98">
        <v>6139.15</v>
      </c>
      <c r="G39" s="98">
        <v>14733</v>
      </c>
    </row>
    <row r="40" spans="1:8" s="92" customFormat="1">
      <c r="A40" s="94" t="s">
        <v>125</v>
      </c>
      <c r="B40" s="98"/>
      <c r="C40" s="98"/>
      <c r="D40" s="98"/>
      <c r="E40" s="98">
        <v>-100.39634</v>
      </c>
      <c r="F40" s="98">
        <v>-294.05399999999997</v>
      </c>
      <c r="G40" s="98">
        <v>-572.78399999999999</v>
      </c>
      <c r="H40" s="98"/>
    </row>
    <row r="41" spans="1:8" s="92" customFormat="1">
      <c r="A41" s="94" t="s">
        <v>126</v>
      </c>
      <c r="B41" s="98">
        <v>1864.1860000000001</v>
      </c>
      <c r="C41" s="98">
        <v>-2729.5575680000002</v>
      </c>
      <c r="D41" s="98">
        <v>-134.67500000000001</v>
      </c>
      <c r="E41" s="98">
        <v>-34.466025000000002</v>
      </c>
      <c r="F41" s="98">
        <v>-40.429000000000016</v>
      </c>
      <c r="G41" s="98">
        <v>-174.57499999999999</v>
      </c>
      <c r="H41" s="98"/>
    </row>
    <row r="42" spans="1:8" ht="15">
      <c r="A42" s="46" t="s">
        <v>127</v>
      </c>
      <c r="B42" s="53">
        <v>6289.398000000001</v>
      </c>
      <c r="C42" s="53">
        <v>21095.283802999995</v>
      </c>
      <c r="D42" s="53">
        <v>17241.548248000003</v>
      </c>
      <c r="E42" s="53">
        <v>19461.064634999999</v>
      </c>
      <c r="F42" s="53">
        <v>16201.210999999999</v>
      </c>
      <c r="G42" s="53">
        <v>38522.692000000003</v>
      </c>
    </row>
    <row r="43" spans="1:8" ht="15">
      <c r="A43" s="94"/>
      <c r="B43" s="53"/>
      <c r="C43" s="53"/>
      <c r="D43" s="53"/>
      <c r="E43" s="53"/>
      <c r="F43" s="53"/>
      <c r="G43" s="53"/>
    </row>
    <row r="44" spans="1:8" ht="15">
      <c r="A44" s="58" t="s">
        <v>131</v>
      </c>
      <c r="B44" s="58">
        <v>826.56636799999796</v>
      </c>
      <c r="C44" s="58">
        <v>-218.8784127192049</v>
      </c>
      <c r="D44" s="58">
        <v>3489.3982480000004</v>
      </c>
      <c r="E44" s="81">
        <f>5862.802712</f>
        <v>5862.8027119999997</v>
      </c>
      <c r="F44" s="81">
        <v>546.32599299999833</v>
      </c>
      <c r="G44" s="81">
        <v>9546.7609999999986</v>
      </c>
    </row>
    <row r="45" spans="1:8" ht="15">
      <c r="A45" s="59" t="s">
        <v>130</v>
      </c>
      <c r="B45" s="59">
        <v>782.95498699999996</v>
      </c>
      <c r="C45" s="59">
        <v>1610.9267909999999</v>
      </c>
      <c r="D45" s="59">
        <v>1393.1394069999999</v>
      </c>
      <c r="E45" s="82">
        <v>4775.4750000000004</v>
      </c>
      <c r="F45" s="82">
        <v>10686.752</v>
      </c>
      <c r="G45" s="82">
        <v>10906</v>
      </c>
    </row>
    <row r="46" spans="1:8" ht="15">
      <c r="A46" s="58" t="s">
        <v>132</v>
      </c>
      <c r="B46" s="58">
        <v>1.4054240000000002</v>
      </c>
      <c r="C46" s="58">
        <v>1.0911824000000028</v>
      </c>
      <c r="D46" s="58">
        <v>-107.063</v>
      </c>
      <c r="E46" s="81">
        <v>48.472999999999999</v>
      </c>
      <c r="F46" s="81">
        <v>-326.88900000000001</v>
      </c>
      <c r="G46" s="81">
        <f>176.456+1</f>
        <v>177.45599999999999</v>
      </c>
    </row>
    <row r="47" spans="1:8" ht="15">
      <c r="A47" s="60" t="s">
        <v>133</v>
      </c>
      <c r="B47" s="60">
        <v>1610.9267909999999</v>
      </c>
      <c r="C47" s="60">
        <v>1393.1394069999999</v>
      </c>
      <c r="D47" s="60">
        <v>4775.474655</v>
      </c>
      <c r="E47" s="83">
        <v>10686.750711999999</v>
      </c>
      <c r="F47" s="83">
        <v>10906.195</v>
      </c>
      <c r="G47" s="83">
        <v>20630.216999999997</v>
      </c>
    </row>
    <row r="48" spans="1:8">
      <c r="E48" s="98"/>
      <c r="F48" s="98"/>
      <c r="G48" s="98"/>
    </row>
    <row r="49" spans="2:7">
      <c r="B49" s="98">
        <f t="shared" ref="B49:G49" si="0">+SUM(B8:B13)-B14</f>
        <v>0</v>
      </c>
      <c r="C49" s="98">
        <f t="shared" si="0"/>
        <v>0</v>
      </c>
      <c r="D49" s="98">
        <f t="shared" si="0"/>
        <v>0</v>
      </c>
      <c r="E49" s="98">
        <f t="shared" si="0"/>
        <v>0</v>
      </c>
      <c r="F49" s="98">
        <f t="shared" si="0"/>
        <v>0</v>
      </c>
      <c r="G49" s="98">
        <f t="shared" si="0"/>
        <v>0</v>
      </c>
    </row>
    <row r="50" spans="2:7">
      <c r="B50" s="98">
        <f t="shared" ref="B50:G50" si="1">+SUM(B17:B19)-B20+B14</f>
        <v>0</v>
      </c>
      <c r="C50" s="98">
        <f t="shared" si="1"/>
        <v>0</v>
      </c>
      <c r="D50" s="98">
        <f t="shared" si="1"/>
        <v>0</v>
      </c>
      <c r="E50" s="98">
        <f t="shared" si="1"/>
        <v>0</v>
      </c>
      <c r="F50" s="98">
        <f t="shared" si="1"/>
        <v>0</v>
      </c>
      <c r="G50" s="98">
        <f t="shared" si="1"/>
        <v>0</v>
      </c>
    </row>
    <row r="51" spans="2:7">
      <c r="B51" s="98">
        <f t="shared" ref="B51:G51" si="2">+SUM(B23:B28)-B29</f>
        <v>0</v>
      </c>
      <c r="C51" s="98">
        <f t="shared" si="2"/>
        <v>0</v>
      </c>
      <c r="D51" s="98">
        <f t="shared" si="2"/>
        <v>0</v>
      </c>
      <c r="E51" s="98">
        <f>+SUM(E23:E28)-E29</f>
        <v>0.23300000000017462</v>
      </c>
      <c r="F51" s="98">
        <f t="shared" si="2"/>
        <v>0</v>
      </c>
      <c r="G51" s="98">
        <f t="shared" si="2"/>
        <v>0</v>
      </c>
    </row>
    <row r="52" spans="2:7">
      <c r="B52" s="98">
        <f t="shared" ref="B52:G52" si="3">+SUM(B32:B41)-B42</f>
        <v>0</v>
      </c>
      <c r="C52" s="98">
        <f t="shared" si="3"/>
        <v>0</v>
      </c>
      <c r="D52" s="98">
        <f t="shared" si="3"/>
        <v>0</v>
      </c>
      <c r="E52" s="98">
        <f t="shared" si="3"/>
        <v>0</v>
      </c>
      <c r="F52" s="98">
        <f t="shared" si="3"/>
        <v>0</v>
      </c>
      <c r="G52" s="98">
        <f t="shared" si="3"/>
        <v>0</v>
      </c>
    </row>
    <row r="53" spans="2:7">
      <c r="B53" s="98">
        <f t="shared" ref="B53:G53" si="4">+B15+B20+B29+B42-B44</f>
        <v>1.8189894035458565E-12</v>
      </c>
      <c r="C53" s="98">
        <f t="shared" si="4"/>
        <v>0</v>
      </c>
      <c r="D53" s="98">
        <f t="shared" si="4"/>
        <v>1.0000000011132215E-3</v>
      </c>
      <c r="E53" s="98">
        <f>+E15+E20+E29+E42-E44</f>
        <v>0.34563499999876512</v>
      </c>
      <c r="F53" s="98">
        <f t="shared" si="4"/>
        <v>-1.5916157281026244E-12</v>
      </c>
      <c r="G53" s="98">
        <f t="shared" si="4"/>
        <v>0</v>
      </c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AB46"/>
  <sheetViews>
    <sheetView zoomScaleNormal="100" workbookViewId="0"/>
  </sheetViews>
  <sheetFormatPr defaultColWidth="9" defaultRowHeight="14.25"/>
  <cols>
    <col min="1" max="1" width="37.5" style="100" customWidth="1"/>
    <col min="2" max="16" width="12.25" style="94" customWidth="1"/>
    <col min="17" max="24" width="11" style="94" customWidth="1"/>
    <col min="25" max="16384" width="9" style="94"/>
  </cols>
  <sheetData>
    <row r="1" spans="1:24" s="147" customFormat="1" ht="17.649999999999999" customHeight="1">
      <c r="A1" s="142" t="str">
        <f>company</f>
        <v>Heimstaden AB</v>
      </c>
      <c r="B1" s="143"/>
      <c r="C1" s="144"/>
      <c r="D1" s="144"/>
      <c r="E1" s="144"/>
      <c r="F1" s="144"/>
      <c r="G1" s="144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24" s="147" customFormat="1" ht="17.649999999999999" customHeight="1">
      <c r="A2" s="145" t="s">
        <v>137</v>
      </c>
      <c r="B2" s="144"/>
      <c r="C2" s="144"/>
      <c r="D2" s="144"/>
      <c r="E2" s="144"/>
      <c r="F2" s="144"/>
      <c r="G2" s="144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</row>
    <row r="3" spans="1:24" s="132" customFormat="1">
      <c r="A3" s="133"/>
      <c r="B3" s="134"/>
      <c r="C3" s="134"/>
      <c r="D3" s="134"/>
      <c r="E3" s="134"/>
      <c r="F3" s="134"/>
      <c r="G3" s="134"/>
    </row>
    <row r="4" spans="1:24" ht="18">
      <c r="A4" s="135" t="s">
        <v>1</v>
      </c>
    </row>
    <row r="5" spans="1:24" s="84" customFormat="1" ht="15">
      <c r="A5" s="95"/>
    </row>
    <row r="6" spans="1:24" s="105" customFormat="1" ht="15">
      <c r="A6" s="102" t="s">
        <v>2</v>
      </c>
      <c r="B6" s="103" t="s">
        <v>5</v>
      </c>
      <c r="C6" s="103" t="s">
        <v>8</v>
      </c>
      <c r="D6" s="103" t="s">
        <v>7</v>
      </c>
      <c r="E6" s="103" t="s">
        <v>9</v>
      </c>
      <c r="F6" s="103" t="s">
        <v>11</v>
      </c>
      <c r="G6" s="103" t="s">
        <v>12</v>
      </c>
      <c r="H6" s="103" t="s">
        <v>13</v>
      </c>
      <c r="I6" s="103" t="s">
        <v>14</v>
      </c>
      <c r="J6" s="103" t="s">
        <v>15</v>
      </c>
      <c r="K6" s="103" t="s">
        <v>16</v>
      </c>
      <c r="L6" s="104" t="s">
        <v>17</v>
      </c>
      <c r="M6" s="104" t="s">
        <v>47</v>
      </c>
      <c r="N6" s="103" t="s">
        <v>48</v>
      </c>
      <c r="O6" s="103" t="s">
        <v>49</v>
      </c>
      <c r="P6" s="103" t="s">
        <v>50</v>
      </c>
      <c r="Q6" s="103" t="s">
        <v>51</v>
      </c>
      <c r="R6" s="103" t="s">
        <v>53</v>
      </c>
      <c r="S6" s="103" t="s">
        <v>54</v>
      </c>
      <c r="T6" s="103" t="s">
        <v>55</v>
      </c>
      <c r="U6" s="103" t="s">
        <v>57</v>
      </c>
      <c r="V6" s="103" t="s">
        <v>59</v>
      </c>
      <c r="W6" s="103" t="s">
        <v>60</v>
      </c>
      <c r="X6" s="103" t="s">
        <v>62</v>
      </c>
    </row>
    <row r="7" spans="1:24" s="84" customFormat="1">
      <c r="A7" s="39" t="s">
        <v>18</v>
      </c>
      <c r="B7" s="48">
        <v>185.69399999999999</v>
      </c>
      <c r="C7" s="48">
        <v>209.22100000000003</v>
      </c>
      <c r="D7" s="48">
        <v>262.06699999999995</v>
      </c>
      <c r="E7" s="48">
        <v>400.46600000000012</v>
      </c>
      <c r="F7" s="48">
        <v>425.55099999999999</v>
      </c>
      <c r="G7" s="48">
        <v>454</v>
      </c>
      <c r="H7" s="48">
        <v>470</v>
      </c>
      <c r="I7" s="48">
        <v>663.51924399999996</v>
      </c>
      <c r="J7" s="48">
        <v>706.40899999999999</v>
      </c>
      <c r="K7" s="48">
        <v>835.88159000000007</v>
      </c>
      <c r="L7" s="48">
        <v>866.18712599999992</v>
      </c>
      <c r="M7" s="48">
        <v>984.49428400000033</v>
      </c>
      <c r="N7" s="48">
        <v>1022.979</v>
      </c>
      <c r="O7" s="48">
        <v>1157.979</v>
      </c>
      <c r="P7" s="48">
        <v>1302.2972889999996</v>
      </c>
      <c r="Q7" s="48">
        <v>1379.8177740000001</v>
      </c>
      <c r="R7" s="48">
        <f>1565.870671-69</f>
        <v>1496.8706709999999</v>
      </c>
      <c r="S7" s="48">
        <f>1761.118766-110</f>
        <v>1651.1187660000001</v>
      </c>
      <c r="T7" s="48">
        <f>1737.229006-57</f>
        <v>1680.229006</v>
      </c>
      <c r="U7" s="48">
        <f>1927.954716-155</f>
        <v>1772.954716</v>
      </c>
      <c r="V7" s="48">
        <v>2066.2129449999998</v>
      </c>
      <c r="W7" s="48">
        <v>2113.6140550000005</v>
      </c>
      <c r="X7" s="48">
        <v>2305.0171349999996</v>
      </c>
    </row>
    <row r="8" spans="1:24" s="84" customFormat="1">
      <c r="A8" s="39" t="s">
        <v>58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>
        <v>69</v>
      </c>
      <c r="S8" s="48">
        <v>110</v>
      </c>
      <c r="T8" s="48">
        <v>57</v>
      </c>
      <c r="U8" s="48">
        <v>155</v>
      </c>
      <c r="V8" s="48">
        <v>190.03311500000001</v>
      </c>
      <c r="W8" s="48">
        <v>124.992885</v>
      </c>
      <c r="X8" s="48">
        <v>108.44392499999998</v>
      </c>
    </row>
    <row r="9" spans="1:24" s="46" customFormat="1" ht="15">
      <c r="A9" s="39" t="s">
        <v>67</v>
      </c>
      <c r="B9" s="48">
        <v>-106.03</v>
      </c>
      <c r="C9" s="48">
        <v>-88.009999999999991</v>
      </c>
      <c r="D9" s="48">
        <v>-110.91200000000001</v>
      </c>
      <c r="E9" s="48">
        <v>-222.56700000000001</v>
      </c>
      <c r="F9" s="48">
        <v>-235.91</v>
      </c>
      <c r="G9" s="48">
        <v>-203</v>
      </c>
      <c r="H9" s="48">
        <v>-193</v>
      </c>
      <c r="I9" s="48">
        <v>-354.46121900000003</v>
      </c>
      <c r="J9" s="48">
        <v>-389.33724999999998</v>
      </c>
      <c r="K9" s="48">
        <v>-350.93205874999995</v>
      </c>
      <c r="L9" s="48">
        <v>-340.68316425000017</v>
      </c>
      <c r="M9" s="48">
        <v>-501.52702699999986</v>
      </c>
      <c r="N9" s="48">
        <v>-502.00599999999997</v>
      </c>
      <c r="O9" s="48">
        <v>-484.81222500000001</v>
      </c>
      <c r="P9" s="48">
        <v>-513.58870499999989</v>
      </c>
      <c r="Q9" s="48">
        <v>-638.05295300000012</v>
      </c>
      <c r="R9" s="48">
        <v>-709.05580499999996</v>
      </c>
      <c r="S9" s="48">
        <v>-665.57439199999999</v>
      </c>
      <c r="T9" s="48">
        <v>-703.328845</v>
      </c>
      <c r="U9" s="48">
        <v>-1047.2442839999999</v>
      </c>
      <c r="V9" s="48">
        <v>-1010.007295</v>
      </c>
      <c r="W9" s="48">
        <v>-886.06770500000005</v>
      </c>
      <c r="X9" s="48">
        <v>-870.55022168610583</v>
      </c>
    </row>
    <row r="10" spans="1:24" ht="15">
      <c r="A10" s="40" t="s">
        <v>19</v>
      </c>
      <c r="B10" s="49">
        <v>79.664000000000001</v>
      </c>
      <c r="C10" s="49">
        <v>121.211</v>
      </c>
      <c r="D10" s="49">
        <v>151.15499999999997</v>
      </c>
      <c r="E10" s="49">
        <v>177.899</v>
      </c>
      <c r="F10" s="49">
        <v>189.64099999999999</v>
      </c>
      <c r="G10" s="49">
        <v>251</v>
      </c>
      <c r="H10" s="49">
        <v>278</v>
      </c>
      <c r="I10" s="49">
        <v>309.05802499999993</v>
      </c>
      <c r="J10" s="49">
        <v>317.07175000000001</v>
      </c>
      <c r="K10" s="49">
        <v>484.94953125000012</v>
      </c>
      <c r="L10" s="49">
        <v>525.50396174999969</v>
      </c>
      <c r="M10" s="49">
        <v>482.96725700000047</v>
      </c>
      <c r="N10" s="49">
        <v>520.97299999999996</v>
      </c>
      <c r="O10" s="49">
        <v>673.16677500000003</v>
      </c>
      <c r="P10" s="49">
        <v>788.70858399999975</v>
      </c>
      <c r="Q10" s="49">
        <v>741.76482099999998</v>
      </c>
      <c r="R10" s="49">
        <v>856.81486599999994</v>
      </c>
      <c r="S10" s="49">
        <v>1095.5443740000003</v>
      </c>
      <c r="T10" s="49">
        <v>1033.9001609999996</v>
      </c>
      <c r="U10" s="49">
        <v>880.71043200000031</v>
      </c>
      <c r="V10" s="49">
        <v>1246.2387650000001</v>
      </c>
      <c r="W10" s="49">
        <v>1352.5392349999997</v>
      </c>
      <c r="X10" s="49">
        <v>1542.9108383138951</v>
      </c>
    </row>
    <row r="11" spans="1:24" ht="15">
      <c r="A11" s="40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</row>
    <row r="12" spans="1:24">
      <c r="A12" s="39" t="s">
        <v>63</v>
      </c>
      <c r="B12" s="48">
        <v>-7.649</v>
      </c>
      <c r="C12" s="48">
        <v>-12.001999999999999</v>
      </c>
      <c r="D12" s="48">
        <v>-10.771999999999998</v>
      </c>
      <c r="E12" s="48">
        <v>-17.827999999999999</v>
      </c>
      <c r="F12" s="48">
        <v>-14.499000000000001</v>
      </c>
      <c r="G12" s="48">
        <v>-27</v>
      </c>
      <c r="H12" s="48">
        <v>-19</v>
      </c>
      <c r="I12" s="48">
        <v>-24.621069999999992</v>
      </c>
      <c r="J12" s="48">
        <v>-19.928750000000001</v>
      </c>
      <c r="K12" s="48">
        <v>-23.920941250000006</v>
      </c>
      <c r="L12" s="48">
        <v>-28.258058749999989</v>
      </c>
      <c r="M12" s="48">
        <v>-34.535750000000007</v>
      </c>
      <c r="N12" s="48">
        <v>-29.07</v>
      </c>
      <c r="O12" s="48">
        <v>-33.259250000000002</v>
      </c>
      <c r="P12" s="48">
        <v>-37.196022999999997</v>
      </c>
      <c r="Q12" s="48">
        <v>-72.072287999999986</v>
      </c>
      <c r="R12" s="48">
        <v>-64.88843</v>
      </c>
      <c r="S12" s="48">
        <v>-69.880308000000014</v>
      </c>
      <c r="T12" s="48">
        <v>-58.768017999999984</v>
      </c>
      <c r="U12" s="48">
        <v>-35.564309000000009</v>
      </c>
      <c r="V12" s="48">
        <v>-87</v>
      </c>
      <c r="W12" s="48">
        <v>-93.234000000000009</v>
      </c>
      <c r="X12" s="48">
        <v>-105.25724399999999</v>
      </c>
    </row>
    <row r="13" spans="1:24">
      <c r="A13" s="39" t="s">
        <v>20</v>
      </c>
      <c r="B13" s="48">
        <v>17.239000000000001</v>
      </c>
      <c r="C13" s="48">
        <v>19.132999999999999</v>
      </c>
      <c r="D13" s="48">
        <v>11.729999999999997</v>
      </c>
      <c r="E13" s="48">
        <v>3.4230000000000018</v>
      </c>
      <c r="F13" s="48">
        <v>2.1989999999999998</v>
      </c>
      <c r="G13" s="48">
        <v>21</v>
      </c>
      <c r="H13" s="48">
        <v>5</v>
      </c>
      <c r="I13" s="48">
        <v>7.7047640000000026</v>
      </c>
      <c r="J13" s="48">
        <v>28.47</v>
      </c>
      <c r="K13" s="48">
        <v>7.9790939999999964</v>
      </c>
      <c r="L13" s="48">
        <v>3.4919060000000073</v>
      </c>
      <c r="M13" s="48">
        <v>-30.432000000000002</v>
      </c>
      <c r="N13" s="48">
        <v>0.14099999999999999</v>
      </c>
      <c r="O13" s="48">
        <v>21.038</v>
      </c>
      <c r="P13" s="48">
        <v>15.600449999999999</v>
      </c>
      <c r="Q13" s="48">
        <v>-9.9675169999999973</v>
      </c>
      <c r="R13" s="48">
        <v>16.744689000000001</v>
      </c>
      <c r="S13" s="48">
        <v>7.1956530000000001</v>
      </c>
      <c r="T13" s="48">
        <v>11.374345999999996</v>
      </c>
      <c r="U13" s="48">
        <v>22.075544000000001</v>
      </c>
      <c r="V13" s="48">
        <v>0.47899999999999998</v>
      </c>
      <c r="W13" s="48">
        <v>2.6149999999999998</v>
      </c>
      <c r="X13" s="48">
        <v>-0.30635599999999996</v>
      </c>
    </row>
    <row r="14" spans="1:24">
      <c r="A14" s="23" t="s">
        <v>21</v>
      </c>
      <c r="B14" s="50">
        <v>-14.766999999999999</v>
      </c>
      <c r="C14" s="50">
        <v>-14.768000000000001</v>
      </c>
      <c r="D14" s="50">
        <v>-9.8439999999999976</v>
      </c>
      <c r="E14" s="50">
        <v>0</v>
      </c>
      <c r="F14" s="50">
        <v>0</v>
      </c>
      <c r="G14" s="50">
        <v>0</v>
      </c>
      <c r="H14" s="50">
        <v>0</v>
      </c>
      <c r="I14" s="50">
        <v>-16.2</v>
      </c>
      <c r="J14" s="50">
        <v>0</v>
      </c>
      <c r="K14" s="50">
        <v>0</v>
      </c>
      <c r="L14" s="50">
        <v>0</v>
      </c>
      <c r="M14" s="50">
        <v>-41.945</v>
      </c>
      <c r="N14" s="50">
        <v>0</v>
      </c>
      <c r="O14" s="50">
        <v>0</v>
      </c>
      <c r="P14" s="50">
        <v>0</v>
      </c>
      <c r="Q14" s="50">
        <v>-46.372587000000003</v>
      </c>
      <c r="R14" s="50">
        <v>8.9588280000000005</v>
      </c>
      <c r="S14" s="50">
        <v>-28.108522000000001</v>
      </c>
      <c r="T14" s="50">
        <v>-11.336493000000001</v>
      </c>
      <c r="U14" s="50">
        <v>28.542659</v>
      </c>
      <c r="V14" s="50">
        <v>-23</v>
      </c>
      <c r="W14" s="50">
        <v>-28.124000000000002</v>
      </c>
      <c r="X14" s="50">
        <v>-21.417581313894381</v>
      </c>
    </row>
    <row r="15" spans="1:24" ht="28.5">
      <c r="A15" s="39" t="s">
        <v>64</v>
      </c>
      <c r="B15" s="48">
        <v>34.637999999999998</v>
      </c>
      <c r="C15" s="48">
        <v>19.07</v>
      </c>
      <c r="D15" s="48">
        <v>14.356999999999999</v>
      </c>
      <c r="E15" s="48">
        <v>-1.0619999999999976</v>
      </c>
      <c r="F15" s="48">
        <v>-1.4450000000000001</v>
      </c>
      <c r="G15" s="48">
        <v>0</v>
      </c>
      <c r="H15" s="48">
        <v>-2</v>
      </c>
      <c r="I15" s="48">
        <v>16.175003999999998</v>
      </c>
      <c r="J15" s="48">
        <v>0.75900000000000001</v>
      </c>
      <c r="K15" s="48">
        <v>2.1135030000000001</v>
      </c>
      <c r="L15" s="48">
        <v>0.23449700000000007</v>
      </c>
      <c r="M15" s="48">
        <v>17.141999999999999</v>
      </c>
      <c r="N15" s="48">
        <v>1.1240000000000001</v>
      </c>
      <c r="O15" s="48">
        <v>16.684000000000001</v>
      </c>
      <c r="P15" s="48">
        <v>-6.6544539999999994</v>
      </c>
      <c r="Q15" s="48">
        <v>184.443388</v>
      </c>
      <c r="R15" s="48">
        <v>-3.1653099999999998</v>
      </c>
      <c r="S15" s="48">
        <v>-1.3695010000000005</v>
      </c>
      <c r="T15" s="48">
        <v>-17.990062999999999</v>
      </c>
      <c r="U15" s="48">
        <v>78.109322000000006</v>
      </c>
      <c r="V15" s="48">
        <v>-3</v>
      </c>
      <c r="W15" s="48">
        <v>0.91199999999999992</v>
      </c>
      <c r="X15" s="48">
        <v>1.283372</v>
      </c>
    </row>
    <row r="16" spans="1:24" ht="30">
      <c r="A16" s="42" t="s">
        <v>79</v>
      </c>
      <c r="B16" s="51">
        <v>109.125</v>
      </c>
      <c r="C16" s="51">
        <v>132.64400000000001</v>
      </c>
      <c r="D16" s="51">
        <v>156.62599999999998</v>
      </c>
      <c r="E16" s="51">
        <v>162.43200000000002</v>
      </c>
      <c r="F16" s="51">
        <v>175.89699999999999</v>
      </c>
      <c r="G16" s="51">
        <v>245</v>
      </c>
      <c r="H16" s="51">
        <v>261</v>
      </c>
      <c r="I16" s="51">
        <v>292.11672299999987</v>
      </c>
      <c r="J16" s="51">
        <v>326.37200000000007</v>
      </c>
      <c r="K16" s="51">
        <v>471.12118700000008</v>
      </c>
      <c r="L16" s="51">
        <v>500.97230599999978</v>
      </c>
      <c r="M16" s="51">
        <v>393.19650700000045</v>
      </c>
      <c r="N16" s="51">
        <v>493.16800000000001</v>
      </c>
      <c r="O16" s="51">
        <v>677.62952500000006</v>
      </c>
      <c r="P16" s="51">
        <v>760.45855699999981</v>
      </c>
      <c r="Q16" s="51">
        <v>797.79581700000006</v>
      </c>
      <c r="R16" s="51">
        <v>814.46464300000002</v>
      </c>
      <c r="S16" s="51">
        <v>1003.3816960000003</v>
      </c>
      <c r="T16" s="51">
        <v>957.17993299999921</v>
      </c>
      <c r="U16" s="51">
        <v>973.87364800000034</v>
      </c>
      <c r="V16" s="51">
        <v>1133.2550000000001</v>
      </c>
      <c r="W16" s="51">
        <v>1235.17</v>
      </c>
      <c r="X16" s="51">
        <v>1417.2140290000007</v>
      </c>
    </row>
    <row r="17" spans="1:24" ht="18.75" customHeight="1">
      <c r="A17" s="42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 spans="1:24" s="46" customFormat="1" ht="29.25">
      <c r="A18" s="39" t="s">
        <v>68</v>
      </c>
      <c r="B18" s="48">
        <v>138.982</v>
      </c>
      <c r="C18" s="48">
        <v>231.066</v>
      </c>
      <c r="D18" s="48">
        <v>1351.44</v>
      </c>
      <c r="E18" s="48">
        <v>594.35499999999979</v>
      </c>
      <c r="F18" s="48">
        <v>462.86700000000002</v>
      </c>
      <c r="G18" s="48">
        <v>465</v>
      </c>
      <c r="H18" s="48">
        <v>485</v>
      </c>
      <c r="I18" s="48">
        <v>788.24529800000005</v>
      </c>
      <c r="J18" s="48">
        <v>816.80200000000002</v>
      </c>
      <c r="K18" s="48">
        <v>788.01899999999989</v>
      </c>
      <c r="L18" s="48">
        <v>574.58900000000006</v>
      </c>
      <c r="M18" s="48">
        <v>565.07200000000012</v>
      </c>
      <c r="N18" s="48">
        <v>1760.8440000000001</v>
      </c>
      <c r="O18" s="48">
        <v>1454.8557229999997</v>
      </c>
      <c r="P18" s="48">
        <v>1683.8875690000004</v>
      </c>
      <c r="Q18" s="48">
        <v>1617.0554250000005</v>
      </c>
      <c r="R18" s="48">
        <v>1913.8105029999999</v>
      </c>
      <c r="S18" s="48">
        <v>1595.3950280000001</v>
      </c>
      <c r="T18" s="48">
        <v>2536.1698700000006</v>
      </c>
      <c r="U18" s="48">
        <v>2119.6227549999994</v>
      </c>
      <c r="V18" s="48">
        <v>4428</v>
      </c>
      <c r="W18" s="48">
        <v>4604.2289999999994</v>
      </c>
      <c r="X18" s="48">
        <v>5633.2372649999998</v>
      </c>
    </row>
    <row r="19" spans="1:24" ht="15">
      <c r="A19" s="128" t="s">
        <v>80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 spans="1:24" ht="15">
      <c r="A20" s="42" t="s">
        <v>70</v>
      </c>
      <c r="B20" s="51">
        <f t="shared" ref="B20:X20" si="0">+SUM(B16:B19)</f>
        <v>248.107</v>
      </c>
      <c r="C20" s="51">
        <f t="shared" si="0"/>
        <v>363.71000000000004</v>
      </c>
      <c r="D20" s="51">
        <f t="shared" si="0"/>
        <v>1508.066</v>
      </c>
      <c r="E20" s="51">
        <f t="shared" si="0"/>
        <v>756.78699999999981</v>
      </c>
      <c r="F20" s="51">
        <f t="shared" si="0"/>
        <v>638.76400000000001</v>
      </c>
      <c r="G20" s="51">
        <f t="shared" si="0"/>
        <v>710</v>
      </c>
      <c r="H20" s="51">
        <f t="shared" si="0"/>
        <v>746</v>
      </c>
      <c r="I20" s="51">
        <f t="shared" si="0"/>
        <v>1080.3620209999999</v>
      </c>
      <c r="J20" s="51">
        <f t="shared" si="0"/>
        <v>1143.174</v>
      </c>
      <c r="K20" s="51">
        <f t="shared" si="0"/>
        <v>1259.140187</v>
      </c>
      <c r="L20" s="51">
        <f t="shared" si="0"/>
        <v>1075.5613059999998</v>
      </c>
      <c r="M20" s="51">
        <f t="shared" si="0"/>
        <v>958.26850700000057</v>
      </c>
      <c r="N20" s="51">
        <f t="shared" si="0"/>
        <v>2254.0120000000002</v>
      </c>
      <c r="O20" s="51">
        <f t="shared" si="0"/>
        <v>2132.485248</v>
      </c>
      <c r="P20" s="51">
        <f t="shared" si="0"/>
        <v>2444.3461260000004</v>
      </c>
      <c r="Q20" s="51">
        <f t="shared" si="0"/>
        <v>2414.8512420000006</v>
      </c>
      <c r="R20" s="51">
        <f t="shared" si="0"/>
        <v>2728.2751459999999</v>
      </c>
      <c r="S20" s="51">
        <f t="shared" si="0"/>
        <v>2598.7767240000003</v>
      </c>
      <c r="T20" s="51">
        <f t="shared" si="0"/>
        <v>3493.3498030000001</v>
      </c>
      <c r="U20" s="51">
        <f t="shared" si="0"/>
        <v>3093.4964029999996</v>
      </c>
      <c r="V20" s="51">
        <f t="shared" si="0"/>
        <v>5561.2550000000001</v>
      </c>
      <c r="W20" s="51">
        <f t="shared" si="0"/>
        <v>5839.3989999999994</v>
      </c>
      <c r="X20" s="51">
        <f t="shared" si="0"/>
        <v>7050.4512940000004</v>
      </c>
    </row>
    <row r="21" spans="1:24" ht="15">
      <c r="A21" s="42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 spans="1:24" ht="28.5">
      <c r="A22" s="39" t="s">
        <v>73</v>
      </c>
      <c r="B22" s="48">
        <v>-35.578000000000003</v>
      </c>
      <c r="C22" s="48">
        <v>-37.280999999999992</v>
      </c>
      <c r="D22" s="48">
        <v>-38.260000000000005</v>
      </c>
      <c r="E22" s="48">
        <v>-74.431000000000012</v>
      </c>
      <c r="F22" s="48">
        <v>-57.101999999999997</v>
      </c>
      <c r="G22" s="48">
        <v>-76</v>
      </c>
      <c r="H22" s="48">
        <v>-83</v>
      </c>
      <c r="I22" s="48">
        <v>-162.47513599999994</v>
      </c>
      <c r="J22" s="48">
        <v>-145</v>
      </c>
      <c r="K22" s="48">
        <v>-200.39500000000001</v>
      </c>
      <c r="L22" s="48">
        <v>-206.95099999999999</v>
      </c>
      <c r="M22" s="48">
        <v>-253.94299999999998</v>
      </c>
      <c r="N22" s="48">
        <v>-241.76499999999999</v>
      </c>
      <c r="O22" s="48">
        <v>-320.17153299999995</v>
      </c>
      <c r="P22" s="48">
        <v>-351.11938600000008</v>
      </c>
      <c r="Q22" s="48">
        <v>-238.71418300000005</v>
      </c>
      <c r="R22" s="48">
        <v>-325.37249800000001</v>
      </c>
      <c r="S22" s="48">
        <v>-359.23899899999998</v>
      </c>
      <c r="T22" s="48">
        <v>-378.81873300000001</v>
      </c>
      <c r="U22" s="48">
        <v>-307.59663799999998</v>
      </c>
      <c r="V22" s="48">
        <v>-362.41800000000001</v>
      </c>
      <c r="W22" s="48">
        <v>-369.57399999999996</v>
      </c>
      <c r="X22" s="48">
        <v>-407.80328400000008</v>
      </c>
    </row>
    <row r="23" spans="1:24">
      <c r="A23" s="39" t="s">
        <v>74</v>
      </c>
      <c r="B23" s="48">
        <v>9.3490000000000002</v>
      </c>
      <c r="C23" s="48">
        <v>9.3320000000000007</v>
      </c>
      <c r="D23" s="48">
        <v>9.6699999999999982</v>
      </c>
      <c r="E23" s="48">
        <v>-0.84099999999999753</v>
      </c>
      <c r="F23" s="48">
        <v>0</v>
      </c>
      <c r="G23" s="48">
        <v>0</v>
      </c>
      <c r="H23" s="48">
        <v>0</v>
      </c>
      <c r="I23" s="48">
        <v>4.8923589999999999</v>
      </c>
      <c r="J23" s="48">
        <v>3.9649999999999999</v>
      </c>
      <c r="K23" s="48">
        <v>7.1512070000000012</v>
      </c>
      <c r="L23" s="48">
        <v>16.592792999999997</v>
      </c>
      <c r="M23" s="48">
        <v>25.535999999999998</v>
      </c>
      <c r="N23" s="48">
        <v>5.258</v>
      </c>
      <c r="O23" s="48">
        <v>7.2329999999999997</v>
      </c>
      <c r="P23" s="48">
        <v>4.7044449999999998</v>
      </c>
      <c r="Q23" s="48">
        <v>40.079497000000003</v>
      </c>
      <c r="R23" s="48">
        <v>23.290451000000001</v>
      </c>
      <c r="S23" s="48">
        <v>27.840866000000002</v>
      </c>
      <c r="T23" s="48">
        <v>21.912000999999993</v>
      </c>
      <c r="U23" s="48">
        <v>26.426629000000005</v>
      </c>
      <c r="V23" s="48">
        <v>19.18</v>
      </c>
      <c r="W23" s="48">
        <v>13.351999999999997</v>
      </c>
      <c r="X23" s="48">
        <v>16.127036000000004</v>
      </c>
    </row>
    <row r="24" spans="1:24">
      <c r="A24" s="94" t="s">
        <v>75</v>
      </c>
      <c r="N24" s="101">
        <v>-63.453000000000003</v>
      </c>
      <c r="O24" s="101">
        <v>-197.983</v>
      </c>
      <c r="P24" s="101">
        <v>205.2</v>
      </c>
      <c r="Q24" s="98">
        <v>-76.80908500000001</v>
      </c>
      <c r="R24" s="98">
        <v>117.55524200000001</v>
      </c>
      <c r="S24" s="98">
        <v>117.015688</v>
      </c>
      <c r="T24" s="98">
        <v>-31.750518</v>
      </c>
      <c r="U24" s="98">
        <v>196.70089699999997</v>
      </c>
      <c r="V24" s="98">
        <v>-510.62200000000001</v>
      </c>
      <c r="W24" s="98">
        <v>230.315</v>
      </c>
      <c r="X24" s="98">
        <v>-83.060106999999959</v>
      </c>
    </row>
    <row r="25" spans="1:24" ht="28.5">
      <c r="A25" s="39" t="s">
        <v>76</v>
      </c>
      <c r="B25" s="48">
        <v>-9.1020000000000003</v>
      </c>
      <c r="C25" s="48">
        <v>-7.4190000000000005</v>
      </c>
      <c r="D25" s="48">
        <v>12.807</v>
      </c>
      <c r="E25" s="48">
        <v>39.966000000000001</v>
      </c>
      <c r="F25" s="48">
        <v>-0.45400000000000001</v>
      </c>
      <c r="G25" s="48">
        <v>4</v>
      </c>
      <c r="H25" s="48">
        <v>10</v>
      </c>
      <c r="I25" s="48">
        <v>10.565674999999999</v>
      </c>
      <c r="J25" s="48">
        <v>20</v>
      </c>
      <c r="K25" s="48">
        <v>-31.526371000000001</v>
      </c>
      <c r="L25" s="48">
        <v>41.574370999999999</v>
      </c>
      <c r="M25" s="48">
        <v>-19.186</v>
      </c>
      <c r="N25" s="48">
        <v>-312.57100000000003</v>
      </c>
      <c r="O25" s="48">
        <v>-43.753754000000015</v>
      </c>
      <c r="P25" s="48">
        <v>-74.102501999999959</v>
      </c>
      <c r="Q25" s="48">
        <v>323.74229000000003</v>
      </c>
      <c r="R25" s="48">
        <v>-128.58532400000001</v>
      </c>
      <c r="S25" s="48">
        <v>-225.11066899999997</v>
      </c>
      <c r="T25" s="48">
        <v>18.299140999999963</v>
      </c>
      <c r="U25" s="48">
        <v>157.16369400000002</v>
      </c>
      <c r="V25" s="48">
        <v>123.277</v>
      </c>
      <c r="W25" s="48">
        <v>142.07600000000002</v>
      </c>
      <c r="X25" s="48">
        <v>36.52682099999997</v>
      </c>
    </row>
    <row r="26" spans="1:24">
      <c r="A26" s="100" t="s">
        <v>71</v>
      </c>
      <c r="B26" s="98">
        <v>0</v>
      </c>
      <c r="C26" s="98">
        <v>0</v>
      </c>
      <c r="D26" s="98">
        <v>-13.768000000000001</v>
      </c>
      <c r="E26" s="98">
        <v>-21.445</v>
      </c>
      <c r="F26" s="98">
        <v>-27.231000000000002</v>
      </c>
      <c r="G26" s="98">
        <v>-28</v>
      </c>
      <c r="H26" s="98">
        <v>-28</v>
      </c>
      <c r="I26" s="98">
        <v>-3.083991999999995</v>
      </c>
      <c r="J26" s="98">
        <v>0</v>
      </c>
      <c r="K26" s="98">
        <v>0</v>
      </c>
      <c r="L26" s="98">
        <v>-134.57900000000001</v>
      </c>
      <c r="M26" s="98">
        <v>185.041</v>
      </c>
      <c r="N26" s="98">
        <v>-21.029</v>
      </c>
      <c r="O26" s="98">
        <v>-44.662525000000002</v>
      </c>
      <c r="P26" s="98">
        <v>-29.337792</v>
      </c>
      <c r="Q26" s="98">
        <v>-113.75914799999998</v>
      </c>
      <c r="R26" s="98">
        <v>-45.585448999999997</v>
      </c>
      <c r="S26" s="98">
        <v>-64.612826999999996</v>
      </c>
      <c r="T26" s="98">
        <v>-56.427352000000013</v>
      </c>
      <c r="U26" s="98">
        <v>-56.667725999999988</v>
      </c>
      <c r="V26" s="98">
        <v>-81.295000000000002</v>
      </c>
      <c r="W26" s="98">
        <v>-175.01699999999997</v>
      </c>
      <c r="X26" s="98">
        <v>-245.33049200000005</v>
      </c>
    </row>
    <row r="27" spans="1:24" ht="15">
      <c r="A27" s="40" t="s">
        <v>72</v>
      </c>
      <c r="B27" s="49">
        <v>212.77600000000001</v>
      </c>
      <c r="C27" s="49">
        <v>328.34200000000004</v>
      </c>
      <c r="D27" s="49">
        <v>1478.5149999999999</v>
      </c>
      <c r="E27" s="49">
        <v>700.03599999999983</v>
      </c>
      <c r="F27" s="49">
        <v>553.97699999999998</v>
      </c>
      <c r="G27" s="49">
        <v>610</v>
      </c>
      <c r="H27" s="49">
        <v>646</v>
      </c>
      <c r="I27" s="49">
        <v>930.26092700000027</v>
      </c>
      <c r="J27" s="49">
        <v>1021.835</v>
      </c>
      <c r="K27" s="49">
        <v>1034.3700229999999</v>
      </c>
      <c r="L27" s="49">
        <v>792.63346999999953</v>
      </c>
      <c r="M27" s="49">
        <v>895.71650700000055</v>
      </c>
      <c r="N27" s="49">
        <v>1620.452</v>
      </c>
      <c r="O27" s="49">
        <v>1533.1474359999997</v>
      </c>
      <c r="P27" s="49">
        <v>2199.6908910000002</v>
      </c>
      <c r="Q27" s="49">
        <v>2349.3911360000006</v>
      </c>
      <c r="R27" s="49">
        <v>2369.5775679999997</v>
      </c>
      <c r="S27" s="49">
        <v>2094.670783</v>
      </c>
      <c r="T27" s="49">
        <v>3066.5643420000006</v>
      </c>
      <c r="U27" s="49">
        <v>3109.5232589999996</v>
      </c>
      <c r="V27" s="49">
        <v>4749.3890000000001</v>
      </c>
      <c r="W27" s="49">
        <v>5680.5399960000004</v>
      </c>
      <c r="X27" s="49">
        <v>6366.9102720000001</v>
      </c>
    </row>
    <row r="28" spans="1:24" ht="15">
      <c r="A28" s="40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</row>
    <row r="29" spans="1:24">
      <c r="A29" s="39" t="s">
        <v>81</v>
      </c>
      <c r="B29" s="48">
        <v>0</v>
      </c>
      <c r="C29" s="48">
        <v>0</v>
      </c>
      <c r="D29" s="48">
        <v>-34.258000000000003</v>
      </c>
      <c r="E29" s="48">
        <v>-21.398999999999994</v>
      </c>
      <c r="F29" s="48">
        <v>-9.2720000000000002</v>
      </c>
      <c r="G29" s="48">
        <v>0</v>
      </c>
      <c r="H29" s="48">
        <v>-41</v>
      </c>
      <c r="I29" s="48">
        <v>-25.618451000000015</v>
      </c>
      <c r="J29" s="48">
        <v>-49.883000000000003</v>
      </c>
      <c r="K29" s="48">
        <v>-28.412068999999995</v>
      </c>
      <c r="L29" s="48">
        <v>-22.583931000000014</v>
      </c>
      <c r="M29" s="48">
        <v>-43.953999999999994</v>
      </c>
      <c r="N29" s="48">
        <v>-93.552000000000007</v>
      </c>
      <c r="O29" s="48">
        <v>2.6309460000000087</v>
      </c>
      <c r="P29" s="48">
        <v>-87.899040000000014</v>
      </c>
      <c r="Q29" s="48">
        <v>-80.532126999999974</v>
      </c>
      <c r="R29" s="48">
        <v>-145.832122</v>
      </c>
      <c r="S29" s="48">
        <v>-174.12360299999997</v>
      </c>
      <c r="T29" s="48">
        <v>-108.42758700000002</v>
      </c>
      <c r="U29" s="48">
        <v>33.597133999999983</v>
      </c>
      <c r="V29" s="48">
        <v>-151.23099999999999</v>
      </c>
      <c r="W29" s="48">
        <v>-169.72700000000003</v>
      </c>
      <c r="X29" s="48">
        <v>-130.03501799999998</v>
      </c>
    </row>
    <row r="30" spans="1:24">
      <c r="A30" s="39" t="s">
        <v>82</v>
      </c>
      <c r="B30" s="48">
        <v>-28.44</v>
      </c>
      <c r="C30" s="48">
        <v>-43.317000000000007</v>
      </c>
      <c r="D30" s="48">
        <v>-327.517</v>
      </c>
      <c r="E30" s="48">
        <v>-49.795999999999992</v>
      </c>
      <c r="F30" s="48">
        <v>-93.552999999999997</v>
      </c>
      <c r="G30" s="48">
        <v>-94</v>
      </c>
      <c r="H30" s="48">
        <v>-116</v>
      </c>
      <c r="I30" s="48">
        <v>-297.82764700000001</v>
      </c>
      <c r="J30" s="48">
        <v>-88.168999999999997</v>
      </c>
      <c r="K30" s="48">
        <v>-164.693825</v>
      </c>
      <c r="L30" s="48">
        <v>-34.587174999999988</v>
      </c>
      <c r="M30" s="48">
        <v>-108.70300000000003</v>
      </c>
      <c r="N30" s="48">
        <v>-324.44299999999998</v>
      </c>
      <c r="O30" s="48">
        <v>-304.30500000000006</v>
      </c>
      <c r="P30" s="48">
        <v>-341.69912499999998</v>
      </c>
      <c r="Q30" s="48">
        <v>-472.2914199999999</v>
      </c>
      <c r="R30" s="48">
        <v>-558.99318300000004</v>
      </c>
      <c r="S30" s="48">
        <v>-173.69658099999992</v>
      </c>
      <c r="T30" s="48">
        <v>-594.78093100000001</v>
      </c>
      <c r="U30" s="48">
        <v>-564.73151099999995</v>
      </c>
      <c r="V30" s="48">
        <v>-875.00800000000004</v>
      </c>
      <c r="W30" s="48">
        <v>-936.47399999999993</v>
      </c>
      <c r="X30" s="48">
        <v>-1218.1892789999999</v>
      </c>
    </row>
    <row r="31" spans="1:24" ht="15">
      <c r="A31" s="46" t="s">
        <v>78</v>
      </c>
      <c r="B31" s="53">
        <v>184.33600000000001</v>
      </c>
      <c r="C31" s="53">
        <v>285.02499999999998</v>
      </c>
      <c r="D31" s="53">
        <v>1116.7400000000002</v>
      </c>
      <c r="E31" s="53">
        <v>628.84099999999989</v>
      </c>
      <c r="F31" s="53">
        <v>451.15199999999999</v>
      </c>
      <c r="G31" s="53">
        <v>516</v>
      </c>
      <c r="H31" s="53">
        <v>490</v>
      </c>
      <c r="I31" s="53">
        <v>606.81482900000015</v>
      </c>
      <c r="J31" s="53">
        <v>883.78300000000002</v>
      </c>
      <c r="K31" s="53">
        <v>841.26412899999991</v>
      </c>
      <c r="L31" s="53">
        <v>735.46236399999941</v>
      </c>
      <c r="M31" s="53">
        <v>743.05950700000062</v>
      </c>
      <c r="N31" s="53">
        <v>1202.4570000000001</v>
      </c>
      <c r="O31" s="53">
        <v>1231.4733819999997</v>
      </c>
      <c r="P31" s="53">
        <v>1770.0927259999999</v>
      </c>
      <c r="Q31" s="53">
        <v>1796.5670660000005</v>
      </c>
      <c r="R31" s="53">
        <v>1664.7522629999999</v>
      </c>
      <c r="S31" s="53">
        <v>1746.8505990000001</v>
      </c>
      <c r="T31" s="53">
        <v>2363.3558239999998</v>
      </c>
      <c r="U31" s="53">
        <v>2578.3888819999997</v>
      </c>
      <c r="V31" s="53">
        <v>3723.1480000000001</v>
      </c>
      <c r="W31" s="53">
        <v>4574.338999999999</v>
      </c>
      <c r="X31" s="53">
        <v>5018.6879710000003</v>
      </c>
    </row>
    <row r="32" spans="1:24" ht="15">
      <c r="A32" s="46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</row>
    <row r="33" spans="1:28">
      <c r="A33" s="41" t="s">
        <v>24</v>
      </c>
      <c r="B33" s="48">
        <v>-4.4889999999999999</v>
      </c>
      <c r="C33" s="48">
        <v>24.064</v>
      </c>
      <c r="D33" s="48">
        <v>25.397000000000002</v>
      </c>
      <c r="E33" s="48">
        <v>-30.036000000000001</v>
      </c>
      <c r="F33" s="48">
        <v>-4.1449999999999996</v>
      </c>
      <c r="G33" s="48">
        <v>26</v>
      </c>
      <c r="H33" s="48">
        <v>22</v>
      </c>
      <c r="I33" s="48">
        <v>55.146715</v>
      </c>
      <c r="J33" s="48">
        <v>465.75560200000001</v>
      </c>
      <c r="K33" s="48">
        <v>306.13539799999995</v>
      </c>
      <c r="L33" s="48">
        <v>-139.542</v>
      </c>
      <c r="M33" s="48">
        <v>-887.03500000000008</v>
      </c>
      <c r="N33" s="48">
        <v>903.67200000000003</v>
      </c>
      <c r="O33" s="48">
        <v>432.68399999999997</v>
      </c>
      <c r="P33" s="48">
        <v>-63.768651000000091</v>
      </c>
      <c r="Q33" s="48">
        <v>-840.27568799666437</v>
      </c>
      <c r="R33" s="48">
        <v>-767.92026999999996</v>
      </c>
      <c r="S33" s="48">
        <v>-1050.0833553479806</v>
      </c>
      <c r="T33" s="48">
        <v>-854.30464665201964</v>
      </c>
      <c r="U33" s="48">
        <v>-1821.0171689999997</v>
      </c>
      <c r="V33" s="48">
        <v>2518.1770000000001</v>
      </c>
      <c r="W33" s="48">
        <v>-1028.1260000000002</v>
      </c>
      <c r="X33" s="48">
        <v>443.4286360000001</v>
      </c>
    </row>
    <row r="34" spans="1:28" ht="18.75" customHeight="1">
      <c r="A34" s="43" t="s">
        <v>77</v>
      </c>
      <c r="B34" s="49">
        <v>179.84700000000001</v>
      </c>
      <c r="C34" s="49">
        <v>309.08899999999994</v>
      </c>
      <c r="D34" s="49">
        <v>1142.1370000000002</v>
      </c>
      <c r="E34" s="49">
        <v>598.80500000000006</v>
      </c>
      <c r="F34" s="49">
        <v>447.00700000000001</v>
      </c>
      <c r="G34" s="49">
        <v>542</v>
      </c>
      <c r="H34" s="49">
        <v>512</v>
      </c>
      <c r="I34" s="49">
        <v>661.96154400000012</v>
      </c>
      <c r="J34" s="49">
        <v>1349.5386020000001</v>
      </c>
      <c r="K34" s="49">
        <v>1147.3995269999998</v>
      </c>
      <c r="L34" s="49">
        <v>595.92036399999915</v>
      </c>
      <c r="M34" s="49">
        <v>-143.97549299999946</v>
      </c>
      <c r="N34" s="49">
        <v>2106.1289999999999</v>
      </c>
      <c r="O34" s="49">
        <v>1664.1573819999996</v>
      </c>
      <c r="P34" s="49">
        <v>1706.3240749999998</v>
      </c>
      <c r="Q34" s="49">
        <v>956.29137800333615</v>
      </c>
      <c r="R34" s="49">
        <v>896.8319929999999</v>
      </c>
      <c r="S34" s="49">
        <v>696.76724365201949</v>
      </c>
      <c r="T34" s="49">
        <v>1509.0511773479802</v>
      </c>
      <c r="U34" s="49">
        <v>757.371713</v>
      </c>
      <c r="V34" s="49">
        <v>6241.326</v>
      </c>
      <c r="W34" s="49">
        <v>3546.2130000000006</v>
      </c>
      <c r="X34" s="49">
        <v>5462.1156070000006</v>
      </c>
    </row>
    <row r="35" spans="1:28" ht="15">
      <c r="A35" s="80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</row>
    <row r="36" spans="1:28">
      <c r="A36" s="44" t="s">
        <v>25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1:28">
      <c r="A37" s="41" t="s">
        <v>26</v>
      </c>
      <c r="B37" s="48">
        <v>184.33600000000001</v>
      </c>
      <c r="C37" s="48">
        <v>285.02499999999998</v>
      </c>
      <c r="D37" s="48">
        <v>873.78599999999994</v>
      </c>
      <c r="E37" s="48">
        <v>445.83000000000015</v>
      </c>
      <c r="F37" s="48">
        <v>333.52800000000002</v>
      </c>
      <c r="G37" s="48">
        <v>412</v>
      </c>
      <c r="H37" s="48">
        <v>369</v>
      </c>
      <c r="I37" s="48">
        <v>360.53560361580821</v>
      </c>
      <c r="J37" s="48">
        <v>484.03894605000005</v>
      </c>
      <c r="K37" s="48">
        <v>366.09133788502254</v>
      </c>
      <c r="L37" s="48">
        <v>516.69173484941757</v>
      </c>
      <c r="M37" s="48">
        <v>582.10993159585814</v>
      </c>
      <c r="N37" s="48">
        <v>739.72569488822057</v>
      </c>
      <c r="O37" s="48">
        <v>1012.6873008398187</v>
      </c>
      <c r="P37" s="48">
        <v>1281.8165732917637</v>
      </c>
      <c r="Q37" s="48">
        <v>1064.397434517296</v>
      </c>
      <c r="R37" s="48">
        <v>857.10658360481068</v>
      </c>
      <c r="S37" s="48">
        <v>946.20782019891305</v>
      </c>
      <c r="T37" s="48">
        <v>1208.1386711962764</v>
      </c>
      <c r="U37" s="48">
        <v>1419.6954551625527</v>
      </c>
      <c r="V37" s="48">
        <v>2176.9110000000001</v>
      </c>
      <c r="W37" s="48">
        <v>2425.3059999999996</v>
      </c>
      <c r="X37" s="48">
        <v>2808.3324579052205</v>
      </c>
    </row>
    <row r="38" spans="1:28">
      <c r="A38" s="41" t="s">
        <v>27</v>
      </c>
      <c r="B38" s="48">
        <v>0</v>
      </c>
      <c r="C38" s="48">
        <v>0</v>
      </c>
      <c r="D38" s="48">
        <v>242.95400000000001</v>
      </c>
      <c r="E38" s="48">
        <v>183.01099999999997</v>
      </c>
      <c r="F38" s="48">
        <v>117.623</v>
      </c>
      <c r="G38" s="48">
        <v>104</v>
      </c>
      <c r="H38" s="48">
        <v>121</v>
      </c>
      <c r="I38" s="48">
        <v>246.27922538419165</v>
      </c>
      <c r="J38" s="48">
        <v>399.74405394999997</v>
      </c>
      <c r="K38" s="48">
        <v>475.17279111497794</v>
      </c>
      <c r="L38" s="48">
        <v>218.77062915058178</v>
      </c>
      <c r="M38" s="48">
        <v>160.94957540414202</v>
      </c>
      <c r="N38" s="48">
        <v>462.73130511177948</v>
      </c>
      <c r="O38" s="48">
        <v>218.78608116018057</v>
      </c>
      <c r="P38" s="48">
        <v>488.27615270823776</v>
      </c>
      <c r="Q38" s="48">
        <v>732.16963148270361</v>
      </c>
      <c r="R38" s="48">
        <v>807.64567939518929</v>
      </c>
      <c r="S38" s="48">
        <v>800.64277880108693</v>
      </c>
      <c r="T38" s="48">
        <v>1155.2171918037238</v>
      </c>
      <c r="U38" s="48">
        <v>1158.6934268374471</v>
      </c>
      <c r="V38" s="48">
        <v>1546.2370000000001</v>
      </c>
      <c r="W38" s="48">
        <v>2149.0329999999999</v>
      </c>
      <c r="X38" s="48">
        <v>2210.3555130947802</v>
      </c>
    </row>
    <row r="39" spans="1:28" ht="15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</row>
    <row r="40" spans="1:28">
      <c r="A40" s="106" t="s">
        <v>28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</row>
    <row r="41" spans="1:28">
      <c r="A41" s="100" t="s">
        <v>29</v>
      </c>
      <c r="B41" s="107">
        <v>168.12799999999999</v>
      </c>
      <c r="C41" s="107">
        <v>297.37100000000004</v>
      </c>
      <c r="D41" s="107">
        <v>887.46399999999994</v>
      </c>
      <c r="E41" s="107">
        <v>404.07500000000005</v>
      </c>
      <c r="F41" s="107">
        <v>317.66399999999999</v>
      </c>
      <c r="G41" s="107">
        <v>425.7</v>
      </c>
      <c r="H41" s="107">
        <v>379</v>
      </c>
      <c r="I41" s="107">
        <v>403.68231861580847</v>
      </c>
      <c r="J41" s="107">
        <v>938.07554804999995</v>
      </c>
      <c r="K41" s="107">
        <v>660.50773588502182</v>
      </c>
      <c r="L41" s="107">
        <v>365.43123484941736</v>
      </c>
      <c r="M41" s="107">
        <v>-161.93306840414181</v>
      </c>
      <c r="N41" s="107">
        <v>1336.9222002379931</v>
      </c>
      <c r="O41" s="107">
        <v>1292.8133600513931</v>
      </c>
      <c r="P41" s="107">
        <v>1266.0277499684669</v>
      </c>
      <c r="Q41" s="107">
        <v>482.42087126480192</v>
      </c>
      <c r="R41" s="107">
        <v>367.2314431600397</v>
      </c>
      <c r="S41" s="107">
        <v>317.230686777659</v>
      </c>
      <c r="T41" s="107">
        <v>682.67783706230136</v>
      </c>
      <c r="U41" s="107">
        <v>310.88821137404989</v>
      </c>
      <c r="V41" s="107">
        <v>3681.72</v>
      </c>
      <c r="W41" s="107">
        <v>1776.4270000000001</v>
      </c>
      <c r="X41" s="48">
        <v>3027.7291762909931</v>
      </c>
    </row>
    <row r="42" spans="1:28">
      <c r="A42" s="100" t="s">
        <v>30</v>
      </c>
      <c r="B42" s="98">
        <v>11.718999999999999</v>
      </c>
      <c r="C42" s="98">
        <v>11.718999999999999</v>
      </c>
      <c r="D42" s="98">
        <v>11.718</v>
      </c>
      <c r="E42" s="98">
        <v>11.719000000000001</v>
      </c>
      <c r="F42" s="98">
        <v>11.718999999999999</v>
      </c>
      <c r="G42" s="98">
        <v>11.7</v>
      </c>
      <c r="H42" s="98">
        <v>12</v>
      </c>
      <c r="I42" s="98">
        <v>12</v>
      </c>
      <c r="J42" s="98">
        <v>11.718999999999999</v>
      </c>
      <c r="K42" s="98">
        <v>11.718999999999999</v>
      </c>
      <c r="L42" s="98">
        <v>11.718500000000001</v>
      </c>
      <c r="M42" s="98">
        <v>11.718500000000001</v>
      </c>
      <c r="N42" s="98">
        <v>11.718500000000001</v>
      </c>
      <c r="O42" s="98">
        <v>11.718500000000001</v>
      </c>
      <c r="P42" s="107">
        <v>11.718500000000001</v>
      </c>
      <c r="Q42" s="107">
        <v>11.71875</v>
      </c>
      <c r="R42" s="107">
        <v>11.71875</v>
      </c>
      <c r="S42" s="107">
        <v>11.71875</v>
      </c>
      <c r="T42" s="107">
        <v>11.71875</v>
      </c>
      <c r="U42" s="107">
        <v>11.71875</v>
      </c>
      <c r="V42" s="107">
        <v>11.718</v>
      </c>
      <c r="W42" s="107">
        <v>29.297000000000001</v>
      </c>
      <c r="X42" s="48">
        <v>29.297500000000003</v>
      </c>
    </row>
    <row r="43" spans="1:28">
      <c r="A43" s="100" t="s">
        <v>27</v>
      </c>
      <c r="B43" s="107">
        <v>0</v>
      </c>
      <c r="C43" s="107">
        <v>0</v>
      </c>
      <c r="D43" s="107">
        <v>242.95400000000001</v>
      </c>
      <c r="E43" s="107">
        <v>183.01099999999997</v>
      </c>
      <c r="F43" s="107">
        <v>117.623</v>
      </c>
      <c r="G43" s="107">
        <v>104.3</v>
      </c>
      <c r="H43" s="107">
        <v>121</v>
      </c>
      <c r="I43" s="98">
        <v>246.27922538419165</v>
      </c>
      <c r="J43" s="107">
        <v>399.74405395000002</v>
      </c>
      <c r="K43" s="48">
        <v>475.17279111497794</v>
      </c>
      <c r="L43" s="48">
        <v>218.77062915058178</v>
      </c>
      <c r="M43" s="48">
        <v>6.2390754041420298</v>
      </c>
      <c r="N43" s="107">
        <v>757.4882997620067</v>
      </c>
      <c r="O43" s="107">
        <v>359.62552194860643</v>
      </c>
      <c r="P43" s="107">
        <v>428.5778250315343</v>
      </c>
      <c r="Q43" s="107">
        <v>462.151756738534</v>
      </c>
      <c r="R43" s="107">
        <v>517.88179983996031</v>
      </c>
      <c r="S43" s="107">
        <v>367.81780687436049</v>
      </c>
      <c r="T43" s="107">
        <v>814.65462928567911</v>
      </c>
      <c r="U43" s="107">
        <v>434.76475162595011</v>
      </c>
      <c r="V43" s="107">
        <v>2547.886</v>
      </c>
      <c r="W43" s="107">
        <v>1740.4900000000002</v>
      </c>
      <c r="X43" s="48">
        <v>2405.0899307090062</v>
      </c>
    </row>
    <row r="46" spans="1:28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X57"/>
  <sheetViews>
    <sheetView zoomScaleNormal="100" workbookViewId="0"/>
  </sheetViews>
  <sheetFormatPr defaultColWidth="9" defaultRowHeight="14.25"/>
  <cols>
    <col min="1" max="1" width="52" style="18" customWidth="1"/>
    <col min="2" max="4" width="11.375" style="31" customWidth="1"/>
    <col min="5" max="7" width="11.375" style="1" customWidth="1"/>
    <col min="8" max="11" width="11.375" style="31" customWidth="1"/>
    <col min="12" max="12" width="9.5" style="1" customWidth="1"/>
    <col min="13" max="13" width="9.5" style="31" customWidth="1"/>
    <col min="14" max="23" width="11.375" style="31" customWidth="1"/>
    <col min="24" max="24" width="11.375" style="117" customWidth="1"/>
    <col min="25" max="16384" width="9" style="1"/>
  </cols>
  <sheetData>
    <row r="1" spans="1:24" s="147" customFormat="1" ht="17.649999999999999" customHeight="1">
      <c r="A1" s="142" t="str">
        <f>company</f>
        <v>Heimstaden AB</v>
      </c>
      <c r="B1" s="143"/>
      <c r="C1" s="144"/>
      <c r="D1" s="144"/>
      <c r="E1" s="144"/>
      <c r="F1" s="144"/>
      <c r="G1" s="144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24" s="147" customFormat="1" ht="17.649999999999999" customHeight="1">
      <c r="A2" s="145" t="s">
        <v>137</v>
      </c>
      <c r="B2" s="144"/>
      <c r="C2" s="144"/>
      <c r="D2" s="144"/>
      <c r="E2" s="144"/>
      <c r="F2" s="144"/>
      <c r="G2" s="144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</row>
    <row r="3" spans="1:24" s="132" customFormat="1">
      <c r="A3" s="133"/>
      <c r="B3" s="134"/>
      <c r="C3" s="134"/>
      <c r="D3" s="134"/>
      <c r="E3" s="134"/>
      <c r="F3" s="134"/>
      <c r="G3" s="134"/>
    </row>
    <row r="4" spans="1:24" ht="18">
      <c r="A4" s="135" t="s">
        <v>3</v>
      </c>
    </row>
    <row r="5" spans="1:24">
      <c r="A5" s="23"/>
    </row>
    <row r="6" spans="1:24" ht="15">
      <c r="A6" s="9" t="s">
        <v>2</v>
      </c>
      <c r="B6" s="34" t="s">
        <v>5</v>
      </c>
      <c r="C6" s="34" t="s">
        <v>8</v>
      </c>
      <c r="D6" s="34" t="s">
        <v>7</v>
      </c>
      <c r="E6" s="34" t="s">
        <v>9</v>
      </c>
      <c r="F6" s="34" t="s">
        <v>11</v>
      </c>
      <c r="G6" s="34" t="s">
        <v>12</v>
      </c>
      <c r="H6" s="34" t="s">
        <v>13</v>
      </c>
      <c r="I6" s="34" t="s">
        <v>14</v>
      </c>
      <c r="J6" s="34" t="s">
        <v>15</v>
      </c>
      <c r="K6" s="34" t="s">
        <v>16</v>
      </c>
      <c r="L6" s="34" t="s">
        <v>17</v>
      </c>
      <c r="M6" s="34" t="s">
        <v>47</v>
      </c>
      <c r="N6" s="34" t="s">
        <v>48</v>
      </c>
      <c r="O6" s="34" t="s">
        <v>49</v>
      </c>
      <c r="P6" s="34" t="s">
        <v>50</v>
      </c>
      <c r="Q6" s="34" t="s">
        <v>51</v>
      </c>
      <c r="R6" s="34" t="s">
        <v>53</v>
      </c>
      <c r="S6" s="34" t="s">
        <v>54</v>
      </c>
      <c r="T6" s="34" t="s">
        <v>55</v>
      </c>
      <c r="U6" s="34" t="s">
        <v>57</v>
      </c>
      <c r="V6" s="34" t="s">
        <v>59</v>
      </c>
      <c r="W6" s="34" t="s">
        <v>60</v>
      </c>
      <c r="X6" s="120" t="s">
        <v>62</v>
      </c>
    </row>
    <row r="7" spans="1:24" s="3" customFormat="1" ht="15">
      <c r="A7" s="35" t="s">
        <v>31</v>
      </c>
      <c r="B7" s="32"/>
      <c r="C7" s="32"/>
      <c r="D7" s="32"/>
      <c r="E7" s="61"/>
      <c r="F7" s="61"/>
      <c r="G7" s="61"/>
      <c r="H7" s="61"/>
      <c r="I7" s="61"/>
      <c r="J7" s="61"/>
      <c r="K7" s="61"/>
      <c r="M7" s="32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</row>
    <row r="8" spans="1:24" s="3" customFormat="1" ht="15">
      <c r="A8" s="64" t="s">
        <v>87</v>
      </c>
      <c r="B8" s="64"/>
      <c r="C8" s="64"/>
      <c r="D8" s="64"/>
      <c r="E8" s="64"/>
      <c r="F8" s="64"/>
      <c r="G8" s="64"/>
      <c r="H8" s="64"/>
      <c r="I8" s="64"/>
      <c r="J8" s="64"/>
      <c r="K8" s="64"/>
      <c r="M8" s="32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24" s="117" customFormat="1">
      <c r="A9" s="77" t="s">
        <v>83</v>
      </c>
      <c r="B9" s="55">
        <v>13038.931</v>
      </c>
      <c r="C9" s="55">
        <v>14835.5</v>
      </c>
      <c r="D9" s="55">
        <v>23213.417000000001</v>
      </c>
      <c r="E9" s="55">
        <v>26330.188999999998</v>
      </c>
      <c r="F9" s="55">
        <v>27814.416000000001</v>
      </c>
      <c r="G9" s="55">
        <v>30841.4</v>
      </c>
      <c r="H9" s="55">
        <v>36449.800000000003</v>
      </c>
      <c r="I9" s="55">
        <v>50285.176417999995</v>
      </c>
      <c r="J9" s="55">
        <v>54837.307000000001</v>
      </c>
      <c r="K9" s="55">
        <v>66573.927477938152</v>
      </c>
      <c r="L9" s="78">
        <v>70003.305999999997</v>
      </c>
      <c r="M9" s="78">
        <v>76249.263000000006</v>
      </c>
      <c r="N9" s="55">
        <v>83293.271999999997</v>
      </c>
      <c r="O9" s="55">
        <v>103446.85400000001</v>
      </c>
      <c r="P9" s="55">
        <v>108164.235088</v>
      </c>
      <c r="Q9" s="55">
        <v>113718.89802699999</v>
      </c>
      <c r="R9" s="55">
        <v>131745.3025907691</v>
      </c>
      <c r="S9" s="55">
        <v>135461.92592603073</v>
      </c>
      <c r="T9" s="55">
        <v>139328.79329900001</v>
      </c>
      <c r="U9" s="55">
        <v>144427.59148736807</v>
      </c>
      <c r="V9" s="55">
        <v>179519</v>
      </c>
      <c r="W9" s="55">
        <v>186679.19699999999</v>
      </c>
      <c r="X9" s="55">
        <v>203210.65313942867</v>
      </c>
    </row>
    <row r="10" spans="1:24" s="24" customFormat="1">
      <c r="A10" s="108" t="s">
        <v>56</v>
      </c>
      <c r="B10" s="65">
        <v>0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71.58</v>
      </c>
      <c r="P10" s="65">
        <v>71.58032</v>
      </c>
      <c r="Q10" s="65">
        <v>71.58032</v>
      </c>
      <c r="R10" s="65">
        <v>73.035287999999994</v>
      </c>
      <c r="S10" s="65">
        <v>69.294030000000006</v>
      </c>
      <c r="T10" s="65">
        <v>69.801469999999995</v>
      </c>
      <c r="U10" s="65">
        <v>73.925511</v>
      </c>
      <c r="V10" s="65">
        <v>80</v>
      </c>
      <c r="W10" s="65">
        <v>79.334000000000003</v>
      </c>
      <c r="X10" s="65">
        <v>79.989108000000002</v>
      </c>
    </row>
    <row r="11" spans="1:24">
      <c r="A11" s="18" t="s">
        <v>84</v>
      </c>
      <c r="B11" s="118">
        <v>4.76</v>
      </c>
      <c r="C11" s="118">
        <v>5.2880000000000003</v>
      </c>
      <c r="D11" s="118">
        <v>5.25</v>
      </c>
      <c r="E11" s="118">
        <v>5.1879999999999997</v>
      </c>
      <c r="F11" s="118">
        <v>5.0869999999999997</v>
      </c>
      <c r="G11" s="118">
        <v>4.7</v>
      </c>
      <c r="H11" s="118">
        <v>4.8</v>
      </c>
      <c r="I11" s="118">
        <v>5.7371620000000005</v>
      </c>
      <c r="J11" s="118">
        <v>9.782</v>
      </c>
      <c r="K11" s="118">
        <v>13.371120999999999</v>
      </c>
      <c r="L11" s="118">
        <v>19.823</v>
      </c>
      <c r="M11" s="118">
        <v>22.079579000000003</v>
      </c>
      <c r="N11" s="118">
        <v>195.26300000000001</v>
      </c>
      <c r="O11" s="118">
        <v>596.07000000000005</v>
      </c>
      <c r="P11" s="118">
        <v>771.01774399999999</v>
      </c>
      <c r="Q11" s="118">
        <v>924.88620200000003</v>
      </c>
      <c r="R11" s="118">
        <v>1207.4457170000001</v>
      </c>
      <c r="S11" s="118">
        <v>794.69053900000006</v>
      </c>
      <c r="T11" s="118">
        <v>760.84566200000006</v>
      </c>
      <c r="U11" s="118">
        <v>808.89894400000003</v>
      </c>
      <c r="V11" s="118">
        <v>850.01699999999994</v>
      </c>
      <c r="W11" s="118">
        <v>225.542</v>
      </c>
      <c r="X11" s="118">
        <v>218.26546099999999</v>
      </c>
    </row>
    <row r="12" spans="1:24" s="31" customFormat="1">
      <c r="A12" s="77" t="s">
        <v>85</v>
      </c>
      <c r="B12" s="55">
        <v>1061.837</v>
      </c>
      <c r="C12" s="55">
        <v>1086.5150000000001</v>
      </c>
      <c r="D12" s="55">
        <v>37.42</v>
      </c>
      <c r="E12" s="55">
        <v>47.573999999999998</v>
      </c>
      <c r="F12" s="55">
        <v>46.125999999999998</v>
      </c>
      <c r="G12" s="55">
        <v>62.4</v>
      </c>
      <c r="H12" s="55">
        <v>90.699999999999989</v>
      </c>
      <c r="I12" s="55">
        <v>395.30774400000001</v>
      </c>
      <c r="J12" s="55">
        <v>402.19399999999996</v>
      </c>
      <c r="K12" s="55">
        <v>653.69106064260393</v>
      </c>
      <c r="L12" s="55">
        <v>361.411</v>
      </c>
      <c r="M12" s="55">
        <v>409.599896</v>
      </c>
      <c r="N12" s="55">
        <v>380.33500000000004</v>
      </c>
      <c r="O12" s="55">
        <v>364.053</v>
      </c>
      <c r="P12" s="55">
        <v>553.74174899999991</v>
      </c>
      <c r="Q12" s="55">
        <v>917.33971299999996</v>
      </c>
      <c r="R12" s="55">
        <v>1945.6835469999999</v>
      </c>
      <c r="S12" s="55">
        <v>1220.135599</v>
      </c>
      <c r="T12" s="55">
        <v>1318.2149460000001</v>
      </c>
      <c r="U12" s="55">
        <v>1302.175581</v>
      </c>
      <c r="V12" s="55">
        <v>1299.1179999999999</v>
      </c>
      <c r="W12" s="55">
        <v>2859.3429999999998</v>
      </c>
      <c r="X12" s="55">
        <v>3228.603126</v>
      </c>
    </row>
    <row r="13" spans="1:24" ht="15">
      <c r="A13" s="62" t="s">
        <v>32</v>
      </c>
      <c r="B13" s="63">
        <v>14105.528</v>
      </c>
      <c r="C13" s="63">
        <v>15927.303</v>
      </c>
      <c r="D13" s="63">
        <v>23256.087</v>
      </c>
      <c r="E13" s="63">
        <v>26382.95</v>
      </c>
      <c r="F13" s="63">
        <v>27865.628000000001</v>
      </c>
      <c r="G13" s="63">
        <v>30908.6</v>
      </c>
      <c r="H13" s="63">
        <v>36545.4</v>
      </c>
      <c r="I13" s="63">
        <v>50686.221323999991</v>
      </c>
      <c r="J13" s="63">
        <v>55249.283000000003</v>
      </c>
      <c r="K13" s="63">
        <v>67240.989659580751</v>
      </c>
      <c r="L13" s="63">
        <v>70384.539999999994</v>
      </c>
      <c r="M13" s="63">
        <v>76680.942475000018</v>
      </c>
      <c r="N13" s="63">
        <v>83868.87</v>
      </c>
      <c r="O13" s="63">
        <v>104478.55700000002</v>
      </c>
      <c r="P13" s="63">
        <v>109560.57490099999</v>
      </c>
      <c r="Q13" s="63">
        <v>115632.70426199997</v>
      </c>
      <c r="R13" s="63">
        <v>134971.47322876911</v>
      </c>
      <c r="S13" s="63">
        <v>137546.05386303071</v>
      </c>
      <c r="T13" s="63">
        <v>141477.65557500001</v>
      </c>
      <c r="U13" s="63">
        <v>146612.59152336812</v>
      </c>
      <c r="V13" s="63">
        <v>181748.13500000004</v>
      </c>
      <c r="W13" s="63">
        <v>189843.41800000001</v>
      </c>
      <c r="X13" s="63">
        <v>206737.51083442869</v>
      </c>
    </row>
    <row r="14" spans="1:24">
      <c r="A14" s="21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125"/>
    </row>
    <row r="15" spans="1:24">
      <c r="A15" s="64" t="s">
        <v>33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</row>
    <row r="16" spans="1:24" s="3" customFormat="1" ht="15">
      <c r="A16" s="77" t="s">
        <v>88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830.47788741925001</v>
      </c>
      <c r="L16" s="78">
        <v>826.66200000000003</v>
      </c>
      <c r="M16" s="78">
        <v>679.94399999999996</v>
      </c>
      <c r="N16" s="55">
        <v>688.67600000000004</v>
      </c>
      <c r="O16" s="55">
        <v>716.37</v>
      </c>
      <c r="P16" s="55">
        <v>755.74434499999995</v>
      </c>
      <c r="Q16" s="55">
        <v>864.66298300000005</v>
      </c>
      <c r="R16" s="55">
        <v>766.89083972802007</v>
      </c>
      <c r="S16" s="55">
        <v>766.65457006324016</v>
      </c>
      <c r="T16" s="55">
        <v>1021.550022</v>
      </c>
      <c r="U16" s="55">
        <v>1291.9629712413603</v>
      </c>
      <c r="V16" s="55">
        <v>1344.165</v>
      </c>
      <c r="W16" s="55">
        <v>1054.4490000000001</v>
      </c>
      <c r="X16" s="55">
        <v>785.56000236231</v>
      </c>
    </row>
    <row r="17" spans="1:24" s="3" customFormat="1" ht="15">
      <c r="A17" s="77" t="s">
        <v>89</v>
      </c>
      <c r="B17" s="55">
        <v>6.07</v>
      </c>
      <c r="C17" s="55">
        <v>5.8579999999999997</v>
      </c>
      <c r="D17" s="55">
        <v>18.548999999999999</v>
      </c>
      <c r="E17" s="55">
        <v>3.6459999999999999</v>
      </c>
      <c r="F17" s="55">
        <v>6.6749999999999998</v>
      </c>
      <c r="G17" s="55">
        <v>7.1</v>
      </c>
      <c r="H17" s="55">
        <v>5.6</v>
      </c>
      <c r="I17" s="55">
        <v>9.5704580000000004</v>
      </c>
      <c r="J17" s="55">
        <v>39.19</v>
      </c>
      <c r="K17" s="55">
        <v>24.304355000000001</v>
      </c>
      <c r="L17" s="78">
        <v>10.69</v>
      </c>
      <c r="M17" s="78">
        <v>16.274999999999999</v>
      </c>
      <c r="N17" s="55">
        <v>28.96</v>
      </c>
      <c r="O17" s="55">
        <v>19.692</v>
      </c>
      <c r="P17" s="55">
        <v>22.398610000000001</v>
      </c>
      <c r="Q17" s="55">
        <v>23.389498</v>
      </c>
      <c r="R17" s="55">
        <v>135.655159</v>
      </c>
      <c r="S17" s="55">
        <v>53.341307999999998</v>
      </c>
      <c r="T17" s="55">
        <v>69.217958999999993</v>
      </c>
      <c r="U17" s="55">
        <v>86.047346000000005</v>
      </c>
      <c r="V17" s="55">
        <v>138.447</v>
      </c>
      <c r="W17" s="55">
        <v>167.11799999999999</v>
      </c>
      <c r="X17" s="55">
        <v>215.72341700000001</v>
      </c>
    </row>
    <row r="18" spans="1:24" s="119" customFormat="1" ht="15">
      <c r="A18" s="77" t="s">
        <v>90</v>
      </c>
      <c r="B18" s="55">
        <v>3.4889999999999999</v>
      </c>
      <c r="C18" s="55">
        <v>11.837999999999999</v>
      </c>
      <c r="D18" s="55">
        <v>40.993000000000002</v>
      </c>
      <c r="E18" s="55">
        <v>152.6</v>
      </c>
      <c r="F18" s="55">
        <v>190.357</v>
      </c>
      <c r="G18" s="55">
        <v>193.6</v>
      </c>
      <c r="H18" s="55">
        <v>257.3</v>
      </c>
      <c r="I18" s="55">
        <v>406.83306199999998</v>
      </c>
      <c r="J18" s="55">
        <v>523.58799999999997</v>
      </c>
      <c r="K18" s="55">
        <v>949.715644</v>
      </c>
      <c r="L18" s="55">
        <v>983.05799999999999</v>
      </c>
      <c r="M18" s="55">
        <v>862.524</v>
      </c>
      <c r="N18" s="55">
        <v>696.73500000000001</v>
      </c>
      <c r="O18" s="55">
        <v>842.31799999999998</v>
      </c>
      <c r="P18" s="55">
        <v>599.81812300000001</v>
      </c>
      <c r="Q18" s="55">
        <v>1061.7709560000001</v>
      </c>
      <c r="R18" s="55">
        <v>523.66515200000003</v>
      </c>
      <c r="S18" s="55">
        <v>1005.953982</v>
      </c>
      <c r="T18" s="55">
        <v>1406.9956520000001</v>
      </c>
      <c r="U18" s="55">
        <v>2106.1186320000002</v>
      </c>
      <c r="V18" s="55">
        <v>726.79899999999998</v>
      </c>
      <c r="W18" s="55">
        <v>2962.7559999999999</v>
      </c>
      <c r="X18" s="55">
        <v>8568.7773780000007</v>
      </c>
    </row>
    <row r="19" spans="1:24">
      <c r="A19" s="77" t="s">
        <v>91</v>
      </c>
      <c r="B19" s="55">
        <v>28.212</v>
      </c>
      <c r="C19" s="55">
        <v>37.427999999999997</v>
      </c>
      <c r="D19" s="55">
        <v>54.997999999999998</v>
      </c>
      <c r="E19" s="55">
        <v>55.487000000000002</v>
      </c>
      <c r="F19" s="55">
        <v>51.398000000000003</v>
      </c>
      <c r="G19" s="55">
        <v>72.3</v>
      </c>
      <c r="H19" s="55">
        <v>57.3</v>
      </c>
      <c r="I19" s="55">
        <v>146.74339499999999</v>
      </c>
      <c r="J19" s="55">
        <v>128.93100000000001</v>
      </c>
      <c r="K19" s="55">
        <v>107.594977</v>
      </c>
      <c r="L19" s="78">
        <v>155.994</v>
      </c>
      <c r="M19" s="78">
        <v>253.36500000000001</v>
      </c>
      <c r="N19" s="55">
        <v>344.47399999999999</v>
      </c>
      <c r="O19" s="55">
        <v>328.26600000000002</v>
      </c>
      <c r="P19" s="55">
        <v>375.506328</v>
      </c>
      <c r="Q19" s="55">
        <v>337.11685899999998</v>
      </c>
      <c r="R19" s="55">
        <v>531.52794700000004</v>
      </c>
      <c r="S19" s="55">
        <v>547.78581799999995</v>
      </c>
      <c r="T19" s="55">
        <v>329.69640800000002</v>
      </c>
      <c r="U19" s="55">
        <v>307.517537</v>
      </c>
      <c r="V19" s="55">
        <v>397.37</v>
      </c>
      <c r="W19" s="55">
        <v>336.72199999999998</v>
      </c>
      <c r="X19" s="55">
        <v>469.25513799999999</v>
      </c>
    </row>
    <row r="20" spans="1:24">
      <c r="A20" s="77" t="s">
        <v>92</v>
      </c>
      <c r="B20" s="55">
        <v>1214.924</v>
      </c>
      <c r="C20" s="55">
        <v>647.15300000000002</v>
      </c>
      <c r="D20" s="55">
        <v>3360.5619999999999</v>
      </c>
      <c r="E20" s="55">
        <v>1610.9269999999999</v>
      </c>
      <c r="F20" s="55">
        <v>1832.03</v>
      </c>
      <c r="G20" s="55">
        <v>1173.8</v>
      </c>
      <c r="H20" s="55">
        <v>839.5</v>
      </c>
      <c r="I20" s="55">
        <v>1393.1394069999999</v>
      </c>
      <c r="J20" s="55">
        <v>2537.855</v>
      </c>
      <c r="K20" s="55">
        <v>6801.2139999999999</v>
      </c>
      <c r="L20" s="78">
        <v>5699.3339999999998</v>
      </c>
      <c r="M20" s="78">
        <v>4775.4750000000004</v>
      </c>
      <c r="N20" s="55">
        <v>6264.5320000000002</v>
      </c>
      <c r="O20" s="55">
        <v>3294.9180000000001</v>
      </c>
      <c r="P20" s="55">
        <v>3841.134153</v>
      </c>
      <c r="Q20" s="55">
        <v>10686.752167999999</v>
      </c>
      <c r="R20" s="55">
        <v>7526.5189330000003</v>
      </c>
      <c r="S20" s="55">
        <v>8877.0284329999995</v>
      </c>
      <c r="T20" s="55">
        <v>9602.3854499999998</v>
      </c>
      <c r="U20" s="55">
        <v>10906.195353999999</v>
      </c>
      <c r="V20" s="55">
        <v>17342.27</v>
      </c>
      <c r="W20" s="55">
        <v>14011.994000000001</v>
      </c>
      <c r="X20" s="55">
        <v>20630.040851999998</v>
      </c>
    </row>
    <row r="21" spans="1:24" s="3" customFormat="1" ht="15">
      <c r="A21" s="69" t="s">
        <v>34</v>
      </c>
      <c r="B21" s="70">
        <v>1252.6949999999999</v>
      </c>
      <c r="C21" s="70">
        <v>702.27700000000004</v>
      </c>
      <c r="D21" s="70">
        <v>3475.1019999999999</v>
      </c>
      <c r="E21" s="70">
        <v>1822.66</v>
      </c>
      <c r="F21" s="70">
        <v>2080.46</v>
      </c>
      <c r="G21" s="70">
        <v>1446.8</v>
      </c>
      <c r="H21" s="70">
        <v>1159.7</v>
      </c>
      <c r="I21" s="70">
        <v>1956.2863219999997</v>
      </c>
      <c r="J21" s="70">
        <v>3229.5639999999999</v>
      </c>
      <c r="K21" s="70">
        <v>8713.3068634192496</v>
      </c>
      <c r="L21" s="70">
        <v>7675.7380000000003</v>
      </c>
      <c r="M21" s="70">
        <v>6587.5830000000005</v>
      </c>
      <c r="N21" s="70">
        <v>8023.3770000000004</v>
      </c>
      <c r="O21" s="70">
        <v>5201.5640000000003</v>
      </c>
      <c r="P21" s="70">
        <v>5594.6015590000006</v>
      </c>
      <c r="Q21" s="70">
        <v>12973.692464</v>
      </c>
      <c r="R21" s="70">
        <v>9484.2580307280205</v>
      </c>
      <c r="S21" s="70">
        <v>11250.764111063239</v>
      </c>
      <c r="T21" s="70">
        <v>12429.846491</v>
      </c>
      <c r="U21" s="70">
        <v>14697.841840241361</v>
      </c>
      <c r="V21" s="70">
        <v>19949.050999999999</v>
      </c>
      <c r="W21" s="70">
        <v>18533.041000000001</v>
      </c>
      <c r="X21" s="70">
        <v>30669.356787362311</v>
      </c>
    </row>
    <row r="22" spans="1:24" ht="15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126"/>
    </row>
    <row r="23" spans="1:24">
      <c r="A23" s="64" t="s">
        <v>35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/>
      <c r="N23" s="65">
        <v>0</v>
      </c>
      <c r="O23" s="65">
        <v>0</v>
      </c>
      <c r="P23" s="65"/>
      <c r="Q23" s="65">
        <v>0</v>
      </c>
      <c r="R23" s="65"/>
      <c r="S23" s="65"/>
      <c r="T23" s="65"/>
      <c r="U23" s="65"/>
      <c r="V23" s="65"/>
      <c r="W23" s="65"/>
      <c r="X23" s="65"/>
    </row>
    <row r="24" spans="1:24" ht="15.75" thickBot="1">
      <c r="A24" s="73" t="s">
        <v>36</v>
      </c>
      <c r="B24" s="74">
        <v>15358.223</v>
      </c>
      <c r="C24" s="74">
        <v>16629.580000000002</v>
      </c>
      <c r="D24" s="74">
        <v>26731.188999999998</v>
      </c>
      <c r="E24" s="74">
        <v>28205.61</v>
      </c>
      <c r="F24" s="74">
        <v>29946.089</v>
      </c>
      <c r="G24" s="74">
        <v>32355.48</v>
      </c>
      <c r="H24" s="74">
        <v>37705.1</v>
      </c>
      <c r="I24" s="74">
        <v>52642.507645999991</v>
      </c>
      <c r="J24" s="74">
        <v>58478.847000000002</v>
      </c>
      <c r="K24" s="74">
        <v>75954.296522999997</v>
      </c>
      <c r="L24" s="74">
        <v>78060.278000000006</v>
      </c>
      <c r="M24" s="74">
        <v>83268.525475000017</v>
      </c>
      <c r="N24" s="74">
        <v>91892.247000000003</v>
      </c>
      <c r="O24" s="74">
        <v>109680.12100000001</v>
      </c>
      <c r="P24" s="74">
        <v>115155.17645999997</v>
      </c>
      <c r="Q24" s="74">
        <v>128606.39672599998</v>
      </c>
      <c r="R24" s="74">
        <v>144455.73125949714</v>
      </c>
      <c r="S24" s="74">
        <v>148796.81797409395</v>
      </c>
      <c r="T24" s="74">
        <v>153907.50206599999</v>
      </c>
      <c r="U24" s="74">
        <v>161310.43336360948</v>
      </c>
      <c r="V24" s="74">
        <v>201697.217</v>
      </c>
      <c r="W24" s="74">
        <v>208376.46</v>
      </c>
      <c r="X24" s="74">
        <v>237406.867621791</v>
      </c>
    </row>
    <row r="25" spans="1:24">
      <c r="A25" s="21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125"/>
    </row>
    <row r="26" spans="1:24" s="3" customFormat="1" ht="15">
      <c r="A26" s="62" t="s">
        <v>37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</row>
    <row r="27" spans="1:24" s="3" customFormat="1" ht="15">
      <c r="A27" s="64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</row>
    <row r="28" spans="1:24">
      <c r="A28" s="21" t="s">
        <v>52</v>
      </c>
      <c r="B28" s="68">
        <v>6032.5860000000002</v>
      </c>
      <c r="C28" s="68">
        <v>6259.9750000000004</v>
      </c>
      <c r="D28" s="68">
        <v>8449.9069999999992</v>
      </c>
      <c r="E28" s="68">
        <v>8975.3979999999992</v>
      </c>
      <c r="F28" s="68">
        <v>9410.6859999999997</v>
      </c>
      <c r="G28" s="68">
        <v>9666.1</v>
      </c>
      <c r="H28" s="68">
        <v>10166.700000000001</v>
      </c>
      <c r="I28" s="68">
        <v>18806.863091000003</v>
      </c>
      <c r="J28" s="68">
        <v>21882.113000000001</v>
      </c>
      <c r="K28" s="68">
        <v>33546.519497000001</v>
      </c>
      <c r="L28" s="68">
        <v>34056.887000000002</v>
      </c>
      <c r="M28" s="68">
        <v>33936.017999999996</v>
      </c>
      <c r="N28" s="68">
        <v>36030.243999999999</v>
      </c>
      <c r="O28" s="68">
        <v>39664.672999999995</v>
      </c>
      <c r="P28" s="68">
        <v>44302.266461000007</v>
      </c>
      <c r="Q28" s="68">
        <v>59941.517828000004</v>
      </c>
      <c r="R28" s="68">
        <v>65595.056918999995</v>
      </c>
      <c r="S28" s="68">
        <v>68920.836972000005</v>
      </c>
      <c r="T28" s="68">
        <v>70358.754228000005</v>
      </c>
      <c r="U28" s="68">
        <v>76165.760636999999</v>
      </c>
      <c r="V28" s="68">
        <v>95136.790999000004</v>
      </c>
      <c r="W28" s="68">
        <v>105146.81136199999</v>
      </c>
      <c r="X28" s="125">
        <v>110510.519889</v>
      </c>
    </row>
    <row r="29" spans="1:24" ht="1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</row>
    <row r="30" spans="1:24" s="3" customFormat="1" ht="15">
      <c r="A30" s="71" t="s">
        <v>38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126"/>
    </row>
    <row r="31" spans="1:24">
      <c r="A31" s="64" t="s">
        <v>93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</row>
    <row r="32" spans="1:24">
      <c r="A32" s="77" t="s">
        <v>94</v>
      </c>
      <c r="B32" s="55">
        <v>7856.6779999999999</v>
      </c>
      <c r="C32" s="55">
        <v>8240.7819999999992</v>
      </c>
      <c r="D32" s="55">
        <v>11652.74</v>
      </c>
      <c r="E32" s="55">
        <v>11572.499</v>
      </c>
      <c r="F32" s="55">
        <v>13296.387000000001</v>
      </c>
      <c r="G32" s="55">
        <v>16287.5</v>
      </c>
      <c r="H32" s="55">
        <v>17375</v>
      </c>
      <c r="I32" s="55">
        <v>27881.834405999998</v>
      </c>
      <c r="J32" s="55">
        <v>33489.858</v>
      </c>
      <c r="K32" s="55">
        <v>37142.341999999997</v>
      </c>
      <c r="L32" s="78">
        <v>36917.619980000003</v>
      </c>
      <c r="M32" s="78">
        <v>38194.784</v>
      </c>
      <c r="N32" s="55">
        <v>49120.998</v>
      </c>
      <c r="O32" s="55">
        <v>63494.264999999999</v>
      </c>
      <c r="P32" s="55">
        <v>64172.946069999998</v>
      </c>
      <c r="Q32" s="55">
        <v>56808.780186999997</v>
      </c>
      <c r="R32" s="55">
        <v>65538.156927999997</v>
      </c>
      <c r="S32" s="55">
        <v>64774.809283358874</v>
      </c>
      <c r="T32" s="55">
        <v>70110.195238999993</v>
      </c>
      <c r="U32" s="55">
        <v>67116.184936914942</v>
      </c>
      <c r="V32" s="55">
        <v>88312.357000000004</v>
      </c>
      <c r="W32" s="55">
        <v>86661.569000000003</v>
      </c>
      <c r="X32" s="55">
        <v>104258.11022815808</v>
      </c>
    </row>
    <row r="33" spans="1:24" s="31" customFormat="1">
      <c r="A33" s="77" t="s">
        <v>95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78"/>
      <c r="M33" s="78"/>
      <c r="N33" s="55">
        <v>170.423</v>
      </c>
      <c r="O33" s="55">
        <v>568.35699999999997</v>
      </c>
      <c r="P33" s="55">
        <v>743.99826899999994</v>
      </c>
      <c r="Q33" s="55">
        <v>896.43415400000004</v>
      </c>
      <c r="R33" s="55">
        <v>1154.2692950000001</v>
      </c>
      <c r="S33" s="55">
        <v>732.44383800000003</v>
      </c>
      <c r="T33" s="55">
        <v>701.66569800000002</v>
      </c>
      <c r="U33" s="55">
        <v>748.11411499999997</v>
      </c>
      <c r="V33" s="55">
        <v>776.63099999999997</v>
      </c>
      <c r="W33" s="55">
        <v>740.22799999999995</v>
      </c>
      <c r="X33" s="55">
        <v>775.31972699999994</v>
      </c>
    </row>
    <row r="34" spans="1:24">
      <c r="A34" s="77" t="s">
        <v>96</v>
      </c>
      <c r="B34" s="55">
        <v>83.408000000000001</v>
      </c>
      <c r="C34" s="55">
        <v>90.828000000000003</v>
      </c>
      <c r="D34" s="55">
        <v>96.076999999999998</v>
      </c>
      <c r="E34" s="55">
        <v>55.976999999999997</v>
      </c>
      <c r="F34" s="55">
        <v>56.415999999999997</v>
      </c>
      <c r="G34" s="55">
        <v>39.799999999999997</v>
      </c>
      <c r="H34" s="55">
        <v>35</v>
      </c>
      <c r="I34" s="55">
        <v>30.793053</v>
      </c>
      <c r="J34" s="55">
        <v>10.688000000000001</v>
      </c>
      <c r="K34" s="55">
        <v>41.964694000000001</v>
      </c>
      <c r="L34" s="78">
        <v>0.45</v>
      </c>
      <c r="M34" s="78">
        <v>-17.957000000000001</v>
      </c>
      <c r="N34" s="55">
        <v>295.18</v>
      </c>
      <c r="O34" s="55">
        <v>319.11799999999999</v>
      </c>
      <c r="P34" s="55">
        <v>274.61596900000001</v>
      </c>
      <c r="Q34" s="55">
        <v>64.979472999999999</v>
      </c>
      <c r="R34" s="55">
        <v>0</v>
      </c>
      <c r="S34" s="55"/>
      <c r="T34" s="55"/>
      <c r="U34" s="55">
        <v>432.69836828199999</v>
      </c>
      <c r="V34" s="55">
        <v>342.56400000000002</v>
      </c>
      <c r="W34" s="55">
        <v>267.89999999999998</v>
      </c>
      <c r="X34" s="55">
        <v>204.31154762202883</v>
      </c>
    </row>
    <row r="35" spans="1:24" s="31" customFormat="1">
      <c r="A35" s="77" t="s">
        <v>97</v>
      </c>
      <c r="B35" s="55">
        <v>625.78</v>
      </c>
      <c r="C35" s="55">
        <v>669.99900000000002</v>
      </c>
      <c r="D35" s="55">
        <v>1054.5360000000001</v>
      </c>
      <c r="E35" s="55">
        <v>1119.3720000000001</v>
      </c>
      <c r="F35" s="55">
        <v>1214.27</v>
      </c>
      <c r="G35" s="55">
        <v>1309.8</v>
      </c>
      <c r="H35" s="55">
        <v>1610.7</v>
      </c>
      <c r="I35" s="55">
        <v>1740.902634</v>
      </c>
      <c r="J35" s="55">
        <v>1871.635</v>
      </c>
      <c r="K35" s="55">
        <v>1921.598567</v>
      </c>
      <c r="L35" s="78">
        <v>1982.451</v>
      </c>
      <c r="M35" s="78">
        <v>2218.0413799999997</v>
      </c>
      <c r="N35" s="55">
        <v>2515.8539999999998</v>
      </c>
      <c r="O35" s="55">
        <v>3347.1529999999998</v>
      </c>
      <c r="P35" s="55">
        <v>3191.221642</v>
      </c>
      <c r="Q35" s="55">
        <v>3640.433192</v>
      </c>
      <c r="R35" s="55">
        <v>4208.5309440000001</v>
      </c>
      <c r="S35" s="55">
        <v>4370.9285099999997</v>
      </c>
      <c r="T35" s="55">
        <v>4969.3424219999997</v>
      </c>
      <c r="U35" s="55">
        <v>5445.5524079999996</v>
      </c>
      <c r="V35" s="55">
        <v>6394.9120000000003</v>
      </c>
      <c r="W35" s="55">
        <v>7309.8410000000003</v>
      </c>
      <c r="X35" s="55">
        <v>8535.5530890000009</v>
      </c>
    </row>
    <row r="36" spans="1:24" s="3" customFormat="1" ht="15">
      <c r="A36" s="77" t="s">
        <v>39</v>
      </c>
      <c r="B36" s="55">
        <v>0</v>
      </c>
      <c r="C36" s="55">
        <v>0</v>
      </c>
      <c r="D36" s="55">
        <v>2578.4059999999999</v>
      </c>
      <c r="E36" s="55">
        <v>2722.058</v>
      </c>
      <c r="F36" s="55">
        <v>2722.058</v>
      </c>
      <c r="G36" s="55">
        <v>2785.4</v>
      </c>
      <c r="H36" s="55">
        <v>2785.4</v>
      </c>
      <c r="I36" s="55">
        <v>0</v>
      </c>
      <c r="J36" s="55">
        <v>0</v>
      </c>
      <c r="K36" s="55">
        <v>0</v>
      </c>
      <c r="L36" s="78">
        <v>0</v>
      </c>
      <c r="M36" s="78">
        <v>0</v>
      </c>
      <c r="N36" s="55">
        <v>0</v>
      </c>
      <c r="O36" s="55">
        <v>0</v>
      </c>
      <c r="P36" s="55">
        <v>0</v>
      </c>
      <c r="Q36" s="55">
        <v>0</v>
      </c>
      <c r="R36" s="55"/>
      <c r="S36" s="55"/>
      <c r="T36" s="55"/>
      <c r="U36" s="55"/>
      <c r="V36" s="55">
        <v>0</v>
      </c>
      <c r="W36" s="55">
        <v>0</v>
      </c>
      <c r="X36" s="55">
        <v>0</v>
      </c>
    </row>
    <row r="37" spans="1:24" s="119" customFormat="1" ht="15">
      <c r="A37" s="77" t="s">
        <v>98</v>
      </c>
      <c r="B37" s="55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/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903.20699999999999</v>
      </c>
      <c r="V37" s="55">
        <v>833.52200000000005</v>
      </c>
      <c r="W37" s="55">
        <v>842.44399999999996</v>
      </c>
      <c r="X37" s="55">
        <v>883.02991899999995</v>
      </c>
    </row>
    <row r="38" spans="1:24" s="3" customFormat="1" ht="15">
      <c r="A38" s="62" t="s">
        <v>99</v>
      </c>
      <c r="B38" s="63">
        <v>8565.866</v>
      </c>
      <c r="C38" s="63">
        <v>9001.6090000000004</v>
      </c>
      <c r="D38" s="63">
        <v>15381.759</v>
      </c>
      <c r="E38" s="63">
        <v>15469.906000000001</v>
      </c>
      <c r="F38" s="63">
        <v>17289.131000000001</v>
      </c>
      <c r="G38" s="63">
        <v>20422.599999999999</v>
      </c>
      <c r="H38" s="63">
        <v>21806</v>
      </c>
      <c r="I38" s="63">
        <v>29653.530092999998</v>
      </c>
      <c r="J38" s="63">
        <v>35372.180999999997</v>
      </c>
      <c r="K38" s="63">
        <v>39105.905261</v>
      </c>
      <c r="L38" s="63">
        <v>38900.520980000001</v>
      </c>
      <c r="M38" s="63">
        <v>40394.86838</v>
      </c>
      <c r="N38" s="63">
        <v>52102.455000000002</v>
      </c>
      <c r="O38" s="63">
        <v>67728.893000000011</v>
      </c>
      <c r="P38" s="63">
        <v>68382.781950000004</v>
      </c>
      <c r="Q38" s="63">
        <v>61410.627005999995</v>
      </c>
      <c r="R38" s="63">
        <v>70900.957167</v>
      </c>
      <c r="S38" s="63">
        <v>69878.181631358879</v>
      </c>
      <c r="T38" s="63">
        <v>75781.203359000006</v>
      </c>
      <c r="U38" s="63">
        <v>74645.756828196943</v>
      </c>
      <c r="V38" s="63">
        <v>96659.98599999999</v>
      </c>
      <c r="W38" s="63">
        <v>95821.983999999997</v>
      </c>
      <c r="X38" s="63">
        <v>114656.3245107801</v>
      </c>
    </row>
    <row r="39" spans="1:24">
      <c r="A39" s="21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125"/>
    </row>
    <row r="40" spans="1:24">
      <c r="A40" s="64" t="s">
        <v>100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</row>
    <row r="41" spans="1:24">
      <c r="A41" s="77" t="s">
        <v>94</v>
      </c>
      <c r="B41" s="55">
        <v>547.78399999999999</v>
      </c>
      <c r="C41" s="55">
        <v>1136.518</v>
      </c>
      <c r="D41" s="55">
        <v>2485.489</v>
      </c>
      <c r="E41" s="55">
        <v>3206.9090000000001</v>
      </c>
      <c r="F41" s="55">
        <v>2771.3879999999999</v>
      </c>
      <c r="G41" s="55">
        <v>1774.9</v>
      </c>
      <c r="H41" s="55">
        <v>5015.3999999999996</v>
      </c>
      <c r="I41" s="55">
        <v>3054</v>
      </c>
      <c r="J41" s="55">
        <v>0</v>
      </c>
      <c r="K41" s="55">
        <v>2082.1999999999998</v>
      </c>
      <c r="L41" s="78">
        <v>3838.5</v>
      </c>
      <c r="M41" s="78">
        <v>7492.1</v>
      </c>
      <c r="N41" s="55">
        <v>2186</v>
      </c>
      <c r="O41" s="55">
        <v>630</v>
      </c>
      <c r="P41" s="55">
        <v>685</v>
      </c>
      <c r="Q41" s="55">
        <v>5137.1459999999997</v>
      </c>
      <c r="R41" s="55">
        <v>5466.3</v>
      </c>
      <c r="S41" s="55">
        <v>7446</v>
      </c>
      <c r="T41" s="55">
        <v>5286.2228249999998</v>
      </c>
      <c r="U41" s="55">
        <v>7964.8996740850553</v>
      </c>
      <c r="V41" s="55">
        <v>6821.7</v>
      </c>
      <c r="W41" s="55">
        <v>4197.8440000000001</v>
      </c>
      <c r="X41" s="55">
        <v>9029.9589368419147</v>
      </c>
    </row>
    <row r="42" spans="1:24" s="117" customFormat="1">
      <c r="A42" s="77" t="s">
        <v>95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78"/>
      <c r="M42" s="78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>
        <v>40.093800000000002</v>
      </c>
    </row>
    <row r="43" spans="1:24" s="24" customFormat="1">
      <c r="A43" s="77" t="s">
        <v>101</v>
      </c>
      <c r="B43" s="55">
        <v>31.798999999999999</v>
      </c>
      <c r="C43" s="55">
        <v>28.079000000000001</v>
      </c>
      <c r="D43" s="55">
        <v>54.689</v>
      </c>
      <c r="E43" s="55">
        <v>86.724000000000004</v>
      </c>
      <c r="F43" s="55">
        <v>70.131</v>
      </c>
      <c r="G43" s="55">
        <v>67.5</v>
      </c>
      <c r="H43" s="55">
        <v>80.2</v>
      </c>
      <c r="I43" s="55">
        <v>131.18785800000001</v>
      </c>
      <c r="J43" s="55">
        <v>171.87100000000001</v>
      </c>
      <c r="K43" s="55">
        <v>173.33946400000002</v>
      </c>
      <c r="L43" s="78">
        <v>265.58800000000002</v>
      </c>
      <c r="M43" s="78">
        <v>350.53899999999999</v>
      </c>
      <c r="N43" s="55">
        <v>307.65600000000001</v>
      </c>
      <c r="O43" s="55">
        <v>359.42500000000001</v>
      </c>
      <c r="P43" s="55">
        <v>368.70471800000001</v>
      </c>
      <c r="Q43" s="55">
        <v>332.26160100000004</v>
      </c>
      <c r="R43" s="55">
        <v>603.29437399999995</v>
      </c>
      <c r="S43" s="55">
        <v>305.09977800000001</v>
      </c>
      <c r="T43" s="55">
        <v>314.40506199999999</v>
      </c>
      <c r="U43" s="55">
        <v>477.192407</v>
      </c>
      <c r="V43" s="55">
        <v>484.31099999999998</v>
      </c>
      <c r="W43" s="55">
        <v>415.86599999999999</v>
      </c>
      <c r="X43" s="55">
        <v>483.99730399999999</v>
      </c>
    </row>
    <row r="44" spans="1:24" s="24" customFormat="1">
      <c r="A44" s="77" t="s">
        <v>102</v>
      </c>
      <c r="B44" s="55">
        <v>83.616</v>
      </c>
      <c r="C44" s="55">
        <v>89.114000000000004</v>
      </c>
      <c r="D44" s="55">
        <v>170.339</v>
      </c>
      <c r="E44" s="55">
        <v>255.221</v>
      </c>
      <c r="F44" s="55">
        <v>182.95099999999999</v>
      </c>
      <c r="G44" s="55">
        <v>198.3</v>
      </c>
      <c r="H44" s="55">
        <v>417.8</v>
      </c>
      <c r="I44" s="55">
        <v>685.49834599999997</v>
      </c>
      <c r="J44" s="55">
        <v>613.92399999999998</v>
      </c>
      <c r="K44" s="55">
        <v>498.329069</v>
      </c>
      <c r="L44" s="55">
        <v>554.36</v>
      </c>
      <c r="M44" s="55">
        <v>620.47899999999993</v>
      </c>
      <c r="N44" s="55">
        <v>753.72199999999998</v>
      </c>
      <c r="O44" s="55">
        <v>847.82800000000009</v>
      </c>
      <c r="P44" s="55">
        <v>900.09269100000006</v>
      </c>
      <c r="Q44" s="55">
        <v>1196.294232</v>
      </c>
      <c r="R44" s="55">
        <v>1104.8385904971201</v>
      </c>
      <c r="S44" s="55">
        <v>1502.2950970939589</v>
      </c>
      <c r="T44" s="55">
        <v>1345.375548</v>
      </c>
      <c r="U44" s="55">
        <v>917.39493400000003</v>
      </c>
      <c r="V44" s="55">
        <v>1431.6320000000001</v>
      </c>
      <c r="W44" s="55">
        <v>1744.9290000000001</v>
      </c>
      <c r="X44" s="55">
        <v>1366.0490417909998</v>
      </c>
    </row>
    <row r="45" spans="1:24" s="31" customFormat="1">
      <c r="A45" s="77" t="s">
        <v>96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78"/>
      <c r="M45" s="78"/>
      <c r="N45" s="55"/>
      <c r="O45" s="55"/>
      <c r="P45" s="55"/>
      <c r="Q45" s="55"/>
      <c r="R45" s="55"/>
      <c r="S45" s="55"/>
      <c r="T45" s="55"/>
      <c r="U45" s="55">
        <v>13.855322718</v>
      </c>
      <c r="V45" s="55">
        <v>10.494</v>
      </c>
      <c r="W45" s="55">
        <v>9.4879999999999995</v>
      </c>
      <c r="X45" s="55">
        <v>6.0076543779711669</v>
      </c>
    </row>
    <row r="46" spans="1:24">
      <c r="A46" s="66" t="s">
        <v>138</v>
      </c>
      <c r="B46" s="67">
        <v>96.572000000000003</v>
      </c>
      <c r="C46" s="67">
        <v>114.28400000000001</v>
      </c>
      <c r="D46" s="67">
        <v>189.006</v>
      </c>
      <c r="E46" s="67">
        <v>211.45099999999999</v>
      </c>
      <c r="F46" s="67">
        <v>221.804</v>
      </c>
      <c r="G46" s="67">
        <v>225.8</v>
      </c>
      <c r="H46" s="67">
        <v>218.9</v>
      </c>
      <c r="I46" s="67">
        <v>311.42962900000003</v>
      </c>
      <c r="J46" s="67">
        <v>438.75799999999998</v>
      </c>
      <c r="K46" s="67">
        <v>548.00343199999998</v>
      </c>
      <c r="L46" s="67">
        <v>444.42200000000003</v>
      </c>
      <c r="M46" s="67">
        <v>474.52100000000002</v>
      </c>
      <c r="N46" s="67">
        <v>512.16999999999996</v>
      </c>
      <c r="O46" s="67">
        <v>449.303</v>
      </c>
      <c r="P46" s="67">
        <v>516.33032000000003</v>
      </c>
      <c r="Q46" s="67">
        <v>588.54990800000007</v>
      </c>
      <c r="R46" s="67">
        <v>785.25781099999995</v>
      </c>
      <c r="S46" s="67">
        <v>744.84110099999998</v>
      </c>
      <c r="T46" s="67">
        <v>821.54091900000003</v>
      </c>
      <c r="U46" s="67">
        <v>1125.566313</v>
      </c>
      <c r="V46" s="67">
        <v>1152.2940000000001</v>
      </c>
      <c r="W46" s="67">
        <v>1039.548</v>
      </c>
      <c r="X46" s="124">
        <v>1313.916052</v>
      </c>
    </row>
    <row r="47" spans="1:24" ht="15">
      <c r="A47" s="71" t="s">
        <v>103</v>
      </c>
      <c r="B47" s="72">
        <v>759.77099999999996</v>
      </c>
      <c r="C47" s="72">
        <v>1367.9949999999999</v>
      </c>
      <c r="D47" s="72">
        <v>2899.5230000000001</v>
      </c>
      <c r="E47" s="72">
        <v>3760.306</v>
      </c>
      <c r="F47" s="72">
        <v>3246.2730000000001</v>
      </c>
      <c r="G47" s="72">
        <v>2266.6999999999998</v>
      </c>
      <c r="H47" s="72">
        <v>5732.3</v>
      </c>
      <c r="I47" s="72">
        <v>4182.1158330000007</v>
      </c>
      <c r="J47" s="72">
        <v>1224.5530000000001</v>
      </c>
      <c r="K47" s="72">
        <v>3301.8719649999998</v>
      </c>
      <c r="L47" s="72">
        <v>5102.87</v>
      </c>
      <c r="M47" s="72">
        <v>8937.639000000001</v>
      </c>
      <c r="N47" s="72">
        <v>3759.5479999999998</v>
      </c>
      <c r="O47" s="72">
        <v>2286.556</v>
      </c>
      <c r="P47" s="72">
        <v>2470.1277289999998</v>
      </c>
      <c r="Q47" s="72">
        <v>7254.251741</v>
      </c>
      <c r="R47" s="72">
        <v>7959.6907754971198</v>
      </c>
      <c r="S47" s="72">
        <v>9997.7992027350774</v>
      </c>
      <c r="T47" s="72">
        <v>7767.5443539999997</v>
      </c>
      <c r="U47" s="72">
        <v>10498.908650803054</v>
      </c>
      <c r="V47" s="72">
        <v>9900.4309999999987</v>
      </c>
      <c r="W47" s="72">
        <v>7407.6779999999999</v>
      </c>
      <c r="X47" s="126">
        <v>12240.022789010885</v>
      </c>
    </row>
    <row r="48" spans="1:24" ht="15">
      <c r="A48" s="71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126"/>
    </row>
    <row r="49" spans="1:24" s="3" customFormat="1" ht="15">
      <c r="A49" s="21" t="s">
        <v>40</v>
      </c>
      <c r="B49" s="68">
        <v>0</v>
      </c>
      <c r="C49" s="68">
        <v>0</v>
      </c>
      <c r="D49" s="68">
        <v>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/>
      <c r="N49" s="68">
        <v>0</v>
      </c>
      <c r="O49" s="68">
        <v>0</v>
      </c>
      <c r="P49" s="68">
        <v>0</v>
      </c>
      <c r="Q49" s="68"/>
      <c r="R49" s="68"/>
      <c r="S49" s="68"/>
      <c r="T49" s="68"/>
      <c r="U49" s="68"/>
      <c r="V49" s="68"/>
      <c r="W49" s="68"/>
      <c r="X49" s="125"/>
    </row>
    <row r="50" spans="1:24" s="3" customFormat="1" ht="15.75" thickBot="1">
      <c r="A50" s="75" t="s">
        <v>41</v>
      </c>
      <c r="B50" s="76">
        <v>15358.223</v>
      </c>
      <c r="C50" s="76">
        <v>16629.580000000002</v>
      </c>
      <c r="D50" s="76">
        <v>26731.188999999998</v>
      </c>
      <c r="E50" s="76">
        <v>28205.61</v>
      </c>
      <c r="F50" s="76">
        <v>29946.089</v>
      </c>
      <c r="G50" s="76">
        <v>32355.48</v>
      </c>
      <c r="H50" s="76">
        <v>37705.1</v>
      </c>
      <c r="I50" s="76">
        <v>52642.509017000004</v>
      </c>
      <c r="J50" s="76">
        <v>58478.847000000002</v>
      </c>
      <c r="K50" s="76">
        <v>75954.296723000007</v>
      </c>
      <c r="L50" s="76">
        <v>78060.277979999999</v>
      </c>
      <c r="M50" s="76">
        <v>83268.525380000006</v>
      </c>
      <c r="N50" s="76">
        <v>91892.247000000003</v>
      </c>
      <c r="O50" s="76">
        <v>109680.122</v>
      </c>
      <c r="P50" s="76">
        <v>115155.17614000001</v>
      </c>
      <c r="Q50" s="76">
        <v>128606.39657499999</v>
      </c>
      <c r="R50" s="76">
        <v>144455.7048614971</v>
      </c>
      <c r="S50" s="76">
        <v>148796.81780609395</v>
      </c>
      <c r="T50" s="76">
        <v>153907.50206599999</v>
      </c>
      <c r="U50" s="76">
        <v>161310.42711260944</v>
      </c>
      <c r="V50" s="76">
        <v>201697.20799900001</v>
      </c>
      <c r="W50" s="76">
        <v>208376.46</v>
      </c>
      <c r="X50" s="127">
        <v>237406.86718879099</v>
      </c>
    </row>
    <row r="51" spans="1:24" s="3" customFormat="1" ht="15">
      <c r="A51" s="37"/>
      <c r="B51" s="38"/>
      <c r="C51" s="38"/>
      <c r="D51" s="38"/>
      <c r="H51" s="32"/>
      <c r="I51" s="32"/>
      <c r="J51" s="32"/>
      <c r="K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119"/>
    </row>
    <row r="52" spans="1:24" ht="15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</row>
    <row r="53" spans="1:24"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</row>
    <row r="54" spans="1:24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</row>
    <row r="55" spans="1:24"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</row>
    <row r="56" spans="1:24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</row>
    <row r="57" spans="1:24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Y53"/>
  <sheetViews>
    <sheetView zoomScaleNormal="100" workbookViewId="0"/>
  </sheetViews>
  <sheetFormatPr defaultColWidth="9" defaultRowHeight="14.25"/>
  <cols>
    <col min="1" max="1" width="66" style="100" customWidth="1"/>
    <col min="2" max="6" width="12.5" style="94" customWidth="1"/>
    <col min="7" max="9" width="10.375" style="94" customWidth="1"/>
    <col min="10" max="11" width="12.5" style="94" customWidth="1"/>
    <col min="12" max="13" width="9.5" style="94" customWidth="1"/>
    <col min="14" max="24" width="12.5" style="94" customWidth="1"/>
    <col min="25" max="16384" width="9" style="94"/>
  </cols>
  <sheetData>
    <row r="1" spans="1:25" s="147" customFormat="1" ht="17.649999999999999" customHeight="1">
      <c r="A1" s="142" t="str">
        <f>company</f>
        <v>Heimstaden AB</v>
      </c>
      <c r="B1" s="143"/>
      <c r="C1" s="144"/>
      <c r="D1" s="144"/>
      <c r="E1" s="144"/>
      <c r="F1" s="144"/>
      <c r="G1" s="144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25" s="147" customFormat="1" ht="17.649999999999999" customHeight="1">
      <c r="A2" s="145" t="s">
        <v>137</v>
      </c>
      <c r="B2" s="144"/>
      <c r="C2" s="144"/>
      <c r="D2" s="144"/>
      <c r="E2" s="144"/>
      <c r="F2" s="144"/>
      <c r="G2" s="144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</row>
    <row r="3" spans="1:25" s="132" customFormat="1">
      <c r="A3" s="133"/>
      <c r="B3" s="134"/>
      <c r="C3" s="134"/>
      <c r="D3" s="134"/>
      <c r="E3" s="134"/>
      <c r="F3" s="134"/>
      <c r="G3" s="134"/>
    </row>
    <row r="4" spans="1:25" s="23" customFormat="1" ht="18">
      <c r="A4" s="135" t="s">
        <v>4</v>
      </c>
    </row>
    <row r="5" spans="1:25" s="23" customFormat="1"/>
    <row r="6" spans="1:25" ht="15">
      <c r="A6" s="96" t="s">
        <v>2</v>
      </c>
      <c r="B6" s="96" t="s">
        <v>5</v>
      </c>
      <c r="C6" s="96" t="s">
        <v>8</v>
      </c>
      <c r="D6" s="96" t="s">
        <v>7</v>
      </c>
      <c r="E6" s="96" t="s">
        <v>9</v>
      </c>
      <c r="F6" s="96" t="s">
        <v>11</v>
      </c>
      <c r="G6" s="96" t="s">
        <v>12</v>
      </c>
      <c r="H6" s="96" t="s">
        <v>13</v>
      </c>
      <c r="I6" s="96" t="s">
        <v>14</v>
      </c>
      <c r="J6" s="96" t="s">
        <v>15</v>
      </c>
      <c r="K6" s="96" t="s">
        <v>16</v>
      </c>
      <c r="L6" s="96" t="s">
        <v>17</v>
      </c>
      <c r="M6" s="96" t="s">
        <v>47</v>
      </c>
      <c r="N6" s="96" t="s">
        <v>48</v>
      </c>
      <c r="O6" s="96" t="s">
        <v>49</v>
      </c>
      <c r="P6" s="96" t="s">
        <v>50</v>
      </c>
      <c r="Q6" s="96" t="s">
        <v>51</v>
      </c>
      <c r="R6" s="96" t="s">
        <v>53</v>
      </c>
      <c r="S6" s="96" t="s">
        <v>54</v>
      </c>
      <c r="T6" s="96" t="s">
        <v>55</v>
      </c>
      <c r="U6" s="96" t="s">
        <v>57</v>
      </c>
      <c r="V6" s="96" t="s">
        <v>59</v>
      </c>
      <c r="W6" s="96" t="s">
        <v>60</v>
      </c>
      <c r="X6" s="96" t="s">
        <v>62</v>
      </c>
    </row>
    <row r="7" spans="1:25" s="46" customFormat="1" ht="15">
      <c r="A7" s="56" t="s">
        <v>129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122"/>
    </row>
    <row r="8" spans="1:25">
      <c r="A8" s="94" t="s">
        <v>72</v>
      </c>
      <c r="B8" s="98">
        <v>212.77600000000001</v>
      </c>
      <c r="C8" s="98">
        <v>328.34200000000004</v>
      </c>
      <c r="D8" s="98">
        <v>1478.5149999999999</v>
      </c>
      <c r="E8" s="98">
        <v>700.03610500000036</v>
      </c>
      <c r="F8" s="98">
        <v>553.97699999999998</v>
      </c>
      <c r="G8" s="98">
        <v>610</v>
      </c>
      <c r="H8" s="98">
        <v>646</v>
      </c>
      <c r="I8" s="98">
        <v>2740.3498960000002</v>
      </c>
      <c r="J8" s="98">
        <v>1021.835</v>
      </c>
      <c r="K8" s="98">
        <v>1034.3700230000004</v>
      </c>
      <c r="L8" s="98">
        <v>760.89904099999967</v>
      </c>
      <c r="M8" s="98">
        <v>927.45093599999973</v>
      </c>
      <c r="N8" s="98">
        <v>1620.452</v>
      </c>
      <c r="O8" s="98">
        <v>1533.1474359999993</v>
      </c>
      <c r="P8" s="98">
        <v>2199.6905640000004</v>
      </c>
      <c r="Q8" s="98">
        <v>2349.3914630000008</v>
      </c>
      <c r="R8" s="98">
        <v>2369.5775679999997</v>
      </c>
      <c r="S8" s="98">
        <v>2094.6704319999994</v>
      </c>
      <c r="T8" s="98">
        <v>3066.565000000001</v>
      </c>
      <c r="U8" s="98">
        <v>3109.5229909999998</v>
      </c>
      <c r="V8" s="98">
        <v>4749</v>
      </c>
      <c r="W8" s="98">
        <v>5681</v>
      </c>
      <c r="X8" s="98">
        <v>6366.8389999999999</v>
      </c>
      <c r="Y8" s="98"/>
    </row>
    <row r="9" spans="1:25">
      <c r="A9" s="94" t="s">
        <v>108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>
        <v>0</v>
      </c>
      <c r="N9" s="98"/>
      <c r="O9" s="98"/>
      <c r="P9" s="98"/>
      <c r="Q9" s="98"/>
      <c r="R9" s="98"/>
      <c r="S9" s="98"/>
      <c r="T9" s="98"/>
      <c r="U9" s="98"/>
      <c r="V9" s="98"/>
      <c r="W9" s="98"/>
      <c r="X9" s="98">
        <v>0</v>
      </c>
      <c r="Y9" s="98"/>
    </row>
    <row r="10" spans="1:25">
      <c r="A10" s="129" t="s">
        <v>109</v>
      </c>
      <c r="B10" s="98">
        <v>-138.982</v>
      </c>
      <c r="C10" s="98">
        <v>-231.066</v>
      </c>
      <c r="D10" s="98">
        <v>-1351.44</v>
      </c>
      <c r="E10" s="98">
        <v>-594.35500000000002</v>
      </c>
      <c r="F10" s="98">
        <v>-462.86700000000002</v>
      </c>
      <c r="G10" s="98">
        <v>-465</v>
      </c>
      <c r="H10" s="98">
        <v>-485</v>
      </c>
      <c r="I10" s="98">
        <v>-2201.612298</v>
      </c>
      <c r="J10" s="98">
        <v>-816.80200000000002</v>
      </c>
      <c r="K10" s="98">
        <v>-788.01899999999989</v>
      </c>
      <c r="L10" s="98">
        <v>-574.58900000000006</v>
      </c>
      <c r="M10" s="98">
        <v>-565.07200000000023</v>
      </c>
      <c r="N10" s="98">
        <v>-1760.8440000000001</v>
      </c>
      <c r="O10" s="98">
        <v>180.28399999999999</v>
      </c>
      <c r="P10" s="98">
        <v>-1673.8352770000001</v>
      </c>
      <c r="Q10" s="98">
        <v>-1627.1077170000008</v>
      </c>
      <c r="R10" s="98">
        <v>-1913.817</v>
      </c>
      <c r="S10" s="98">
        <v>-1595.3890000000001</v>
      </c>
      <c r="T10" s="98">
        <v>-2534.1689999999999</v>
      </c>
      <c r="U10" s="98">
        <v>-2121.6231560000006</v>
      </c>
      <c r="V10" s="98">
        <v>-4425</v>
      </c>
      <c r="W10" s="98">
        <v>-4607</v>
      </c>
      <c r="X10" s="98">
        <v>-5633.4660000000003</v>
      </c>
      <c r="Y10" s="98"/>
    </row>
    <row r="11" spans="1:25">
      <c r="A11" s="129" t="s">
        <v>110</v>
      </c>
      <c r="B11" s="98">
        <v>9.1020000000000003</v>
      </c>
      <c r="C11" s="98">
        <v>7.4189999999999996</v>
      </c>
      <c r="D11" s="98">
        <v>-12.807</v>
      </c>
      <c r="E11" s="98">
        <v>-39.966000000000001</v>
      </c>
      <c r="F11" s="98">
        <v>0.45400000000000001</v>
      </c>
      <c r="G11" s="98">
        <v>-4</v>
      </c>
      <c r="H11" s="98">
        <v>-10</v>
      </c>
      <c r="I11" s="98">
        <v>-24.024011999999999</v>
      </c>
      <c r="J11" s="98">
        <v>-19.565000000000001</v>
      </c>
      <c r="K11" s="98">
        <v>31.526371000000001</v>
      </c>
      <c r="L11" s="98">
        <v>-42.009371000000002</v>
      </c>
      <c r="M11" s="98">
        <v>19.186</v>
      </c>
      <c r="N11" s="98">
        <v>312.57100000000003</v>
      </c>
      <c r="O11" s="98">
        <v>-1454.8557229999997</v>
      </c>
      <c r="P11" s="98">
        <v>74.10224599999998</v>
      </c>
      <c r="Q11" s="98">
        <v>-323.74203399999999</v>
      </c>
      <c r="R11" s="98">
        <v>128.58500000000001</v>
      </c>
      <c r="S11" s="98">
        <v>225.11100000000002</v>
      </c>
      <c r="T11" s="98">
        <v>-689.09299999999996</v>
      </c>
      <c r="U11" s="98">
        <v>513.63015799999994</v>
      </c>
      <c r="V11" s="98">
        <v>-123</v>
      </c>
      <c r="W11" s="98">
        <v>-142</v>
      </c>
      <c r="X11" s="98">
        <v>-102.435</v>
      </c>
      <c r="Y11" s="98"/>
    </row>
    <row r="12" spans="1:25" s="46" customFormat="1" ht="15">
      <c r="A12" s="129" t="s">
        <v>111</v>
      </c>
      <c r="B12" s="98">
        <v>-34.32</v>
      </c>
      <c r="C12" s="98">
        <v>-18.687000000000001</v>
      </c>
      <c r="D12" s="98">
        <v>-13.994</v>
      </c>
      <c r="E12" s="98">
        <v>1.4490000000000001</v>
      </c>
      <c r="F12" s="98">
        <v>2.3969999999999998</v>
      </c>
      <c r="G12" s="98">
        <v>0</v>
      </c>
      <c r="H12" s="98">
        <v>2</v>
      </c>
      <c r="I12" s="98">
        <v>5.4616720000000001</v>
      </c>
      <c r="J12" s="98">
        <v>0.20399999999999999</v>
      </c>
      <c r="K12" s="98">
        <v>-0.90150300000000017</v>
      </c>
      <c r="L12" s="98">
        <v>135.09750299999999</v>
      </c>
      <c r="M12" s="98">
        <v>-234.38800000000001</v>
      </c>
      <c r="N12" s="98">
        <v>64.873999999999995</v>
      </c>
      <c r="O12" s="98">
        <v>43.753754000000015</v>
      </c>
      <c r="P12" s="98">
        <v>-179.13599999999997</v>
      </c>
      <c r="Q12" s="98">
        <v>-117.34</v>
      </c>
      <c r="R12" s="98">
        <v>-117.14700000000001</v>
      </c>
      <c r="S12" s="98">
        <v>-86.791999999999987</v>
      </c>
      <c r="T12" s="98">
        <v>67.801999999999992</v>
      </c>
      <c r="U12" s="98">
        <v>-233.459</v>
      </c>
      <c r="V12" s="98">
        <v>480</v>
      </c>
      <c r="W12" s="98">
        <v>-278</v>
      </c>
      <c r="X12" s="98">
        <v>232.654</v>
      </c>
      <c r="Y12" s="98"/>
    </row>
    <row r="13" spans="1:25" s="46" customFormat="1" ht="15">
      <c r="A13" s="94" t="s">
        <v>43</v>
      </c>
      <c r="B13" s="98">
        <v>0</v>
      </c>
      <c r="C13" s="98">
        <v>0</v>
      </c>
      <c r="D13" s="98">
        <v>0</v>
      </c>
      <c r="E13" s="98">
        <v>0</v>
      </c>
      <c r="F13" s="98">
        <v>-35.405999999999999</v>
      </c>
      <c r="G13" s="98">
        <v>0</v>
      </c>
      <c r="H13" s="98">
        <v>8</v>
      </c>
      <c r="I13" s="98">
        <v>-42.883000000000003</v>
      </c>
      <c r="J13" s="98">
        <v>-49.296999999999997</v>
      </c>
      <c r="K13" s="98">
        <v>-24.728999999999999</v>
      </c>
      <c r="L13" s="98">
        <v>-41.212000000000003</v>
      </c>
      <c r="M13" s="98">
        <v>-16.115000000000009</v>
      </c>
      <c r="N13" s="98">
        <v>-112.389</v>
      </c>
      <c r="O13" s="98">
        <v>-9.59</v>
      </c>
      <c r="P13" s="98">
        <v>-52.462000000000003</v>
      </c>
      <c r="Q13" s="98">
        <v>15.295000000000016</v>
      </c>
      <c r="R13" s="98">
        <v>-187.80434099999999</v>
      </c>
      <c r="S13" s="98">
        <v>-64.976659000000012</v>
      </c>
      <c r="T13" s="98">
        <v>-68.639999999999986</v>
      </c>
      <c r="U13" s="98">
        <v>-42.896999999999991</v>
      </c>
      <c r="V13" s="98">
        <v>-153</v>
      </c>
      <c r="W13" s="98">
        <v>-163</v>
      </c>
      <c r="X13" s="98">
        <v>-138.27800000000002</v>
      </c>
      <c r="Y13" s="98"/>
    </row>
    <row r="14" spans="1:25" ht="15">
      <c r="A14" s="99" t="s">
        <v>44</v>
      </c>
      <c r="B14" s="53">
        <v>48.576000000000001</v>
      </c>
      <c r="C14" s="53">
        <v>86.00800000000001</v>
      </c>
      <c r="D14" s="53">
        <v>100.274</v>
      </c>
      <c r="E14" s="53">
        <v>67.163925000000461</v>
      </c>
      <c r="F14" s="53">
        <v>58.555</v>
      </c>
      <c r="G14" s="53">
        <v>141</v>
      </c>
      <c r="H14" s="53">
        <v>161</v>
      </c>
      <c r="I14" s="53">
        <v>477.292258</v>
      </c>
      <c r="J14" s="53">
        <v>136.37500000000003</v>
      </c>
      <c r="K14" s="53">
        <v>252.24689100000052</v>
      </c>
      <c r="L14" s="53">
        <v>237.98417299999974</v>
      </c>
      <c r="M14" s="53">
        <v>131.26393599999975</v>
      </c>
      <c r="N14" s="53">
        <v>124.664</v>
      </c>
      <c r="O14" s="53">
        <v>292.73946699999948</v>
      </c>
      <c r="P14" s="53">
        <v>368.35953300000028</v>
      </c>
      <c r="Q14" s="53">
        <v>296.49671200000006</v>
      </c>
      <c r="R14" s="53">
        <v>279.39422699999977</v>
      </c>
      <c r="S14" s="53">
        <v>572.62377299999923</v>
      </c>
      <c r="T14" s="53">
        <v>-157.53499999999906</v>
      </c>
      <c r="U14" s="53">
        <v>1225.1739929999992</v>
      </c>
      <c r="V14" s="53">
        <v>528</v>
      </c>
      <c r="W14" s="53">
        <v>491</v>
      </c>
      <c r="X14" s="53">
        <v>725.31399999999962</v>
      </c>
      <c r="Y14" s="98"/>
    </row>
    <row r="15" spans="1:25">
      <c r="A15" s="94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</row>
    <row r="16" spans="1:25" ht="15">
      <c r="A16" s="56" t="s">
        <v>107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123"/>
      <c r="Y16" s="98"/>
    </row>
    <row r="17" spans="1:25" s="46" customFormat="1" ht="15">
      <c r="A17" s="94" t="s">
        <v>104</v>
      </c>
      <c r="B17" s="98">
        <v>9.4550000000000001</v>
      </c>
      <c r="C17" s="98">
        <v>-17.353000000000002</v>
      </c>
      <c r="D17" s="98">
        <v>-50.584000000000003</v>
      </c>
      <c r="E17" s="98">
        <v>5.2019999999999982</v>
      </c>
      <c r="F17" s="98">
        <v>-36.697000000000003</v>
      </c>
      <c r="G17" s="98">
        <v>-25</v>
      </c>
      <c r="H17" s="98">
        <v>-27</v>
      </c>
      <c r="I17" s="98">
        <v>-316.33545299999997</v>
      </c>
      <c r="J17" s="98">
        <v>-129.22800000000001</v>
      </c>
      <c r="K17" s="98">
        <v>201.20699999999999</v>
      </c>
      <c r="L17" s="98">
        <v>252.51800000000003</v>
      </c>
      <c r="M17" s="98">
        <v>23.97399999999999</v>
      </c>
      <c r="N17" s="98">
        <v>-103.374</v>
      </c>
      <c r="O17" s="98">
        <v>133.70099999999999</v>
      </c>
      <c r="P17" s="98">
        <v>-232.02799999999999</v>
      </c>
      <c r="Q17" s="98">
        <v>140.16399999999999</v>
      </c>
      <c r="R17" s="98">
        <v>-195.46799999999999</v>
      </c>
      <c r="S17" s="98">
        <v>-36.475999999999999</v>
      </c>
      <c r="T17" s="98">
        <v>273.44499999999999</v>
      </c>
      <c r="U17" s="98">
        <v>-334.31</v>
      </c>
      <c r="V17" s="98">
        <v>-225</v>
      </c>
      <c r="W17" s="98">
        <v>-216</v>
      </c>
      <c r="X17" s="98">
        <v>208.68299999999999</v>
      </c>
      <c r="Y17" s="98"/>
    </row>
    <row r="18" spans="1:25" s="46" customFormat="1" ht="15">
      <c r="A18" s="94" t="s">
        <v>45</v>
      </c>
      <c r="B18" s="98">
        <v>0</v>
      </c>
      <c r="C18" s="98">
        <v>0</v>
      </c>
      <c r="D18" s="98">
        <v>0</v>
      </c>
      <c r="E18" s="98">
        <v>0</v>
      </c>
      <c r="F18" s="98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-883.04100000000005</v>
      </c>
      <c r="M18" s="98">
        <v>0</v>
      </c>
      <c r="N18" s="98">
        <v>0</v>
      </c>
      <c r="O18" s="98">
        <v>0</v>
      </c>
      <c r="P18" s="98">
        <v>0</v>
      </c>
      <c r="Q18" s="98">
        <v>0</v>
      </c>
      <c r="R18" s="98">
        <v>0</v>
      </c>
      <c r="S18" s="98">
        <v>0</v>
      </c>
      <c r="T18" s="98">
        <v>0</v>
      </c>
      <c r="U18" s="98">
        <v>0</v>
      </c>
      <c r="V18" s="98">
        <v>0</v>
      </c>
      <c r="W18" s="98">
        <v>0</v>
      </c>
      <c r="X18" s="98">
        <v>0</v>
      </c>
      <c r="Y18" s="98"/>
    </row>
    <row r="19" spans="1:25">
      <c r="A19" s="94" t="s">
        <v>105</v>
      </c>
      <c r="B19" s="98">
        <v>-0.437</v>
      </c>
      <c r="C19" s="98">
        <v>19.490000000000002</v>
      </c>
      <c r="D19" s="98">
        <v>91.659000000000006</v>
      </c>
      <c r="E19" s="98">
        <v>133.99900000000002</v>
      </c>
      <c r="F19" s="98">
        <v>-42.107999999999997</v>
      </c>
      <c r="G19" s="98">
        <v>16</v>
      </c>
      <c r="H19" s="98">
        <v>217</v>
      </c>
      <c r="I19" s="98">
        <v>617.60233100000005</v>
      </c>
      <c r="J19" s="98">
        <v>105.23399999999999</v>
      </c>
      <c r="K19" s="98">
        <v>-143.79</v>
      </c>
      <c r="L19" s="98">
        <v>129.38499999999999</v>
      </c>
      <c r="M19" s="98">
        <v>-580.25600000000009</v>
      </c>
      <c r="N19" s="98">
        <v>-259.94299999999998</v>
      </c>
      <c r="O19" s="98">
        <v>111.86799999999999</v>
      </c>
      <c r="P19" s="98">
        <v>-139.55799999999999</v>
      </c>
      <c r="Q19" s="98">
        <v>647.99399999999991</v>
      </c>
      <c r="R19" s="98">
        <v>228.654</v>
      </c>
      <c r="S19" s="98">
        <v>-449.44499999999999</v>
      </c>
      <c r="T19" s="98">
        <v>53.19</v>
      </c>
      <c r="U19" s="98">
        <v>75.289999999999992</v>
      </c>
      <c r="V19" s="98">
        <v>428</v>
      </c>
      <c r="W19" s="98">
        <v>252</v>
      </c>
      <c r="X19" s="98">
        <v>-864.44900000000007</v>
      </c>
      <c r="Y19" s="98"/>
    </row>
    <row r="20" spans="1:25" ht="15">
      <c r="A20" s="46" t="s">
        <v>106</v>
      </c>
      <c r="B20" s="53">
        <v>57.594000000000001</v>
      </c>
      <c r="C20" s="53">
        <v>88.14500000000001</v>
      </c>
      <c r="D20" s="53">
        <v>141.34900000000002</v>
      </c>
      <c r="E20" s="53">
        <v>206.36492500000048</v>
      </c>
      <c r="F20" s="53">
        <v>-20.25</v>
      </c>
      <c r="G20" s="53">
        <v>132</v>
      </c>
      <c r="H20" s="53">
        <v>351</v>
      </c>
      <c r="I20" s="53">
        <v>778.55913600000008</v>
      </c>
      <c r="J20" s="53">
        <v>112.38100000000001</v>
      </c>
      <c r="K20" s="53">
        <v>309.66389100000049</v>
      </c>
      <c r="L20" s="53">
        <v>-263.15382700000026</v>
      </c>
      <c r="M20" s="53">
        <v>-425.01806400000027</v>
      </c>
      <c r="N20" s="53">
        <v>-238.65299999999999</v>
      </c>
      <c r="O20" s="53">
        <v>538.3084669999995</v>
      </c>
      <c r="P20" s="53">
        <v>-3.2264669999997011</v>
      </c>
      <c r="Q20" s="53">
        <v>1084.654712</v>
      </c>
      <c r="R20" s="53">
        <v>312.58022699999981</v>
      </c>
      <c r="S20" s="53">
        <v>86.70277299999924</v>
      </c>
      <c r="T20" s="53">
        <v>169.10000000000099</v>
      </c>
      <c r="U20" s="53">
        <v>966.15399299999922</v>
      </c>
      <c r="V20" s="53">
        <v>731</v>
      </c>
      <c r="W20" s="53">
        <v>527</v>
      </c>
      <c r="X20" s="53">
        <v>69.547999999999547</v>
      </c>
      <c r="Y20" s="98"/>
    </row>
    <row r="21" spans="1:25">
      <c r="A21" s="94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</row>
    <row r="22" spans="1:25" ht="15">
      <c r="A22" s="56" t="s">
        <v>134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123"/>
      <c r="Y22" s="98"/>
    </row>
    <row r="23" spans="1:25">
      <c r="A23" s="94" t="s">
        <v>112</v>
      </c>
      <c r="B23" s="98">
        <v>-1752.979</v>
      </c>
      <c r="C23" s="98">
        <v>-1682.8920000000001</v>
      </c>
      <c r="D23" s="98">
        <v>-1144.9949999999999</v>
      </c>
      <c r="E23" s="98">
        <v>-2300.5780000000004</v>
      </c>
      <c r="F23" s="98">
        <v>-1203.7180000000001</v>
      </c>
      <c r="G23" s="98">
        <v>-2748</v>
      </c>
      <c r="H23" s="98">
        <v>-5137</v>
      </c>
      <c r="I23" s="98">
        <v>-22878.467632719199</v>
      </c>
      <c r="J23" s="98">
        <v>-2774.7719999999999</v>
      </c>
      <c r="K23" s="98">
        <v>-11327.440933564601</v>
      </c>
      <c r="L23" s="98">
        <v>-2157.927066435398</v>
      </c>
      <c r="M23" s="98">
        <v>3202.7449999999981</v>
      </c>
      <c r="N23" s="98">
        <v>-1511.7829999999999</v>
      </c>
      <c r="O23" s="98">
        <v>-5190.3410000000003</v>
      </c>
      <c r="P23" s="98">
        <v>-3181.9859999999999</v>
      </c>
      <c r="Q23" s="98">
        <v>-2767.4419999999996</v>
      </c>
      <c r="R23" s="98">
        <v>-7023</v>
      </c>
      <c r="S23" s="98">
        <v>-1308</v>
      </c>
      <c r="T23" s="98">
        <v>-584.39999999999964</v>
      </c>
      <c r="U23" s="98">
        <v>-5185.9170000000013</v>
      </c>
      <c r="V23" s="98">
        <v>-13652.945</v>
      </c>
      <c r="W23" s="98">
        <v>-781.05500000000029</v>
      </c>
      <c r="X23" s="98">
        <v>-4587.4700000000012</v>
      </c>
      <c r="Y23" s="98"/>
    </row>
    <row r="24" spans="1:25">
      <c r="A24" s="94" t="s">
        <v>113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>
        <v>0</v>
      </c>
      <c r="N24" s="98"/>
      <c r="O24" s="98"/>
      <c r="P24" s="98"/>
      <c r="Q24" s="98"/>
      <c r="R24" s="98">
        <v>-587</v>
      </c>
      <c r="S24" s="98">
        <v>-539</v>
      </c>
      <c r="T24" s="98">
        <v>-655.40000000000009</v>
      </c>
      <c r="U24" s="98"/>
      <c r="V24" s="98">
        <v>-1364.192</v>
      </c>
      <c r="W24" s="98">
        <v>-994.80799999999999</v>
      </c>
      <c r="X24" s="98">
        <v>-1482.1370000000002</v>
      </c>
      <c r="Y24" s="98"/>
    </row>
    <row r="25" spans="1:25">
      <c r="A25" s="94" t="s">
        <v>114</v>
      </c>
      <c r="B25" s="98">
        <v>0</v>
      </c>
      <c r="C25" s="98">
        <v>134.5</v>
      </c>
      <c r="D25" s="98">
        <v>45</v>
      </c>
      <c r="E25" s="98">
        <v>99.607000000000028</v>
      </c>
      <c r="F25" s="98">
        <v>169.4</v>
      </c>
      <c r="G25" s="98">
        <v>214</v>
      </c>
      <c r="H25" s="98">
        <v>214.8</v>
      </c>
      <c r="I25" s="98">
        <v>1146.4516159999998</v>
      </c>
      <c r="J25" s="98">
        <v>149</v>
      </c>
      <c r="K25" s="98">
        <v>7</v>
      </c>
      <c r="L25" s="98">
        <v>6.1690000000000111</v>
      </c>
      <c r="M25" s="98">
        <v>-6.8230000000000075</v>
      </c>
      <c r="N25" s="98">
        <v>0</v>
      </c>
      <c r="O25" s="98">
        <v>3</v>
      </c>
      <c r="P25" s="98">
        <v>0</v>
      </c>
      <c r="Q25" s="98">
        <v>10.9</v>
      </c>
      <c r="R25" s="98"/>
      <c r="S25" s="98"/>
      <c r="T25" s="98"/>
      <c r="U25" s="98"/>
      <c r="V25" s="98">
        <v>0</v>
      </c>
      <c r="W25" s="98">
        <v>308</v>
      </c>
      <c r="X25" s="98">
        <v>424.46000000000004</v>
      </c>
      <c r="Y25" s="98"/>
    </row>
    <row r="26" spans="1:25" s="46" customFormat="1" ht="15">
      <c r="A26" s="94" t="s">
        <v>116</v>
      </c>
      <c r="B26" s="98">
        <v>0</v>
      </c>
      <c r="C26" s="98">
        <v>0</v>
      </c>
      <c r="D26" s="98">
        <v>0</v>
      </c>
      <c r="E26" s="98">
        <v>-100.127</v>
      </c>
      <c r="F26" s="98">
        <v>0</v>
      </c>
      <c r="G26" s="98">
        <v>0</v>
      </c>
      <c r="H26" s="98">
        <v>0</v>
      </c>
      <c r="I26" s="98">
        <v>0</v>
      </c>
      <c r="J26" s="98">
        <v>0</v>
      </c>
      <c r="K26" s="98">
        <v>-564.92200000000003</v>
      </c>
      <c r="L26" s="98">
        <v>-466.52399999999989</v>
      </c>
      <c r="M26" s="98">
        <v>484.43599999999992</v>
      </c>
      <c r="N26" s="98">
        <v>0</v>
      </c>
      <c r="O26" s="98">
        <v>-71.58</v>
      </c>
      <c r="P26" s="98">
        <v>-144.38</v>
      </c>
      <c r="Q26" s="98">
        <v>-391.82899999999995</v>
      </c>
      <c r="R26" s="98">
        <v>514.25900000000001</v>
      </c>
      <c r="S26" s="98">
        <v>-18.543000000000006</v>
      </c>
      <c r="T26" s="98">
        <v>-223.78199999999998</v>
      </c>
      <c r="U26" s="98">
        <v>-1296.921</v>
      </c>
      <c r="V26" s="98">
        <v>1495</v>
      </c>
      <c r="W26" s="98">
        <v>-1803.5</v>
      </c>
      <c r="X26" s="98">
        <v>-5486.99</v>
      </c>
      <c r="Y26" s="98"/>
    </row>
    <row r="27" spans="1:25" s="46" customFormat="1" ht="15">
      <c r="A27" s="94" t="s">
        <v>117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>
        <v>0</v>
      </c>
      <c r="N27" s="98"/>
      <c r="O27" s="98"/>
      <c r="P27" s="98"/>
      <c r="Q27" s="98"/>
      <c r="R27" s="98"/>
      <c r="S27" s="98">
        <v>-37</v>
      </c>
      <c r="T27" s="98"/>
      <c r="U27" s="98"/>
      <c r="V27" s="98"/>
      <c r="W27" s="98"/>
      <c r="X27" s="98"/>
      <c r="Y27" s="98"/>
    </row>
    <row r="28" spans="1:25" s="46" customFormat="1" ht="15">
      <c r="A28" s="94" t="s">
        <v>115</v>
      </c>
      <c r="B28" s="98">
        <v>556.52</v>
      </c>
      <c r="C28" s="98">
        <v>1.3369999999999997</v>
      </c>
      <c r="D28" s="98">
        <v>182.12200000000001</v>
      </c>
      <c r="E28" s="98">
        <v>6.2004430000000159</v>
      </c>
      <c r="F28" s="98">
        <v>-0.879</v>
      </c>
      <c r="G28" s="98">
        <v>-16</v>
      </c>
      <c r="H28" s="98">
        <v>-30.4</v>
      </c>
      <c r="I28" s="98">
        <v>-360.70533499999999</v>
      </c>
      <c r="J28" s="98">
        <v>-12.104269999999991</v>
      </c>
      <c r="K28" s="98">
        <v>-6.44573000000001</v>
      </c>
      <c r="L28" s="98">
        <v>201.871892</v>
      </c>
      <c r="M28" s="98">
        <v>-220.28489200000001</v>
      </c>
      <c r="N28" s="98">
        <v>-543.30542099999991</v>
      </c>
      <c r="O28" s="98">
        <v>-523.13757900000007</v>
      </c>
      <c r="P28" s="98">
        <v>-221.58600000000001</v>
      </c>
      <c r="Q28" s="98">
        <v>-445.875</v>
      </c>
      <c r="R28" s="98">
        <v>-149.64999999999998</v>
      </c>
      <c r="S28" s="98">
        <v>-400.78199999999998</v>
      </c>
      <c r="T28" s="98">
        <v>-392.90999999999997</v>
      </c>
      <c r="U28" s="98">
        <v>698.08299999999986</v>
      </c>
      <c r="V28" s="98">
        <v>-82</v>
      </c>
      <c r="W28" s="98">
        <v>-1936</v>
      </c>
      <c r="X28" s="98">
        <v>-359.84200000000021</v>
      </c>
      <c r="Y28" s="98"/>
    </row>
    <row r="29" spans="1:25" s="46" customFormat="1" ht="15">
      <c r="A29" s="46" t="s">
        <v>128</v>
      </c>
      <c r="B29" s="53">
        <v>-1196.4590000000001</v>
      </c>
      <c r="C29" s="53">
        <v>-1547.0550000000001</v>
      </c>
      <c r="D29" s="53">
        <v>-917.87300000000005</v>
      </c>
      <c r="E29" s="53">
        <v>-2294.8975570000016</v>
      </c>
      <c r="F29" s="53">
        <v>-1035.1969999999999</v>
      </c>
      <c r="G29" s="53">
        <v>-2550</v>
      </c>
      <c r="H29" s="53">
        <v>-4953</v>
      </c>
      <c r="I29" s="53">
        <v>-22092.721351719199</v>
      </c>
      <c r="J29" s="53">
        <v>-2637.8762699999997</v>
      </c>
      <c r="K29" s="53">
        <v>-11891.808663564601</v>
      </c>
      <c r="L29" s="53">
        <v>-2416.4101744353966</v>
      </c>
      <c r="M29" s="53">
        <v>3460.0731079999978</v>
      </c>
      <c r="N29" s="53">
        <v>-2055.0884209999999</v>
      </c>
      <c r="O29" s="53">
        <v>-5782.0585789999996</v>
      </c>
      <c r="P29" s="53">
        <v>-3547.9519999999998</v>
      </c>
      <c r="Q29" s="53">
        <v>-3594.2459999999996</v>
      </c>
      <c r="R29" s="53">
        <v>-7245.7989999999991</v>
      </c>
      <c r="S29" s="53">
        <v>-2303.4079999999985</v>
      </c>
      <c r="T29" s="53">
        <v>-1855.4600000000019</v>
      </c>
      <c r="U29" s="53">
        <v>-5784.755000000001</v>
      </c>
      <c r="V29" s="53">
        <v>-13604</v>
      </c>
      <c r="W29" s="53">
        <v>-5207</v>
      </c>
      <c r="X29" s="53">
        <v>-11492.479000000003</v>
      </c>
      <c r="Y29" s="98"/>
    </row>
    <row r="30" spans="1:25">
      <c r="A30" s="94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</row>
    <row r="31" spans="1:25" s="46" customFormat="1" ht="15">
      <c r="A31" s="56" t="s">
        <v>46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123"/>
      <c r="Y31" s="98"/>
    </row>
    <row r="32" spans="1:25">
      <c r="A32" s="94" t="s">
        <v>118</v>
      </c>
      <c r="B32" s="98">
        <v>1582.5530000000001</v>
      </c>
      <c r="C32" s="98">
        <v>972.83899999999971</v>
      </c>
      <c r="D32" s="98">
        <v>1431.1670000000004</v>
      </c>
      <c r="E32" s="98">
        <v>267.15799999999945</v>
      </c>
      <c r="F32" s="98">
        <v>1288.366</v>
      </c>
      <c r="G32" s="98">
        <v>1995</v>
      </c>
      <c r="H32" s="98">
        <v>4274</v>
      </c>
      <c r="I32" s="98">
        <v>16156.425948999997</v>
      </c>
      <c r="J32" s="98">
        <v>1905.289</v>
      </c>
      <c r="K32" s="98">
        <v>5443.8650000000007</v>
      </c>
      <c r="L32" s="98">
        <v>1605.4269999999995</v>
      </c>
      <c r="M32" s="98">
        <v>-3756.192</v>
      </c>
      <c r="N32" s="98">
        <v>3756.7779999999998</v>
      </c>
      <c r="O32" s="98">
        <v>272.33199999999999</v>
      </c>
      <c r="P32" s="98">
        <v>1146.4199999999996</v>
      </c>
      <c r="R32" s="98"/>
      <c r="S32" s="98">
        <v>6132</v>
      </c>
      <c r="T32" s="98">
        <v>5031</v>
      </c>
      <c r="U32" s="98"/>
      <c r="V32" s="98">
        <v>8348.4219999999987</v>
      </c>
      <c r="W32" s="98">
        <v>5019.4499999999989</v>
      </c>
      <c r="X32" s="98">
        <v>18673.786</v>
      </c>
      <c r="Y32" s="98"/>
    </row>
    <row r="33" spans="1:25">
      <c r="A33" s="94" t="s">
        <v>119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>
        <v>0</v>
      </c>
      <c r="N33" s="98"/>
      <c r="O33" s="98"/>
      <c r="P33" s="98"/>
      <c r="Q33" s="98">
        <v>-5234.808</v>
      </c>
      <c r="R33" s="98">
        <v>-711.65499999999997</v>
      </c>
      <c r="S33" s="98">
        <v>-5406</v>
      </c>
      <c r="T33" s="98">
        <v>-2536</v>
      </c>
      <c r="U33" s="98">
        <v>-3749.889000000001</v>
      </c>
      <c r="V33" s="98">
        <v>-1833.742</v>
      </c>
      <c r="W33" s="98">
        <v>-10161.871999999998</v>
      </c>
      <c r="X33" s="98">
        <v>-618.00100000000202</v>
      </c>
      <c r="Y33" s="98"/>
    </row>
    <row r="34" spans="1:25">
      <c r="A34" s="94" t="s">
        <v>120</v>
      </c>
      <c r="B34" s="98">
        <v>0</v>
      </c>
      <c r="C34" s="98">
        <v>0</v>
      </c>
      <c r="D34" s="98">
        <v>0</v>
      </c>
      <c r="E34" s="98">
        <v>-103.25</v>
      </c>
      <c r="F34" s="98">
        <v>0</v>
      </c>
      <c r="G34" s="98">
        <v>-100</v>
      </c>
      <c r="H34" s="98">
        <v>0</v>
      </c>
      <c r="I34" s="98">
        <v>-100.35</v>
      </c>
      <c r="J34" s="98">
        <v>1737.4312</v>
      </c>
      <c r="K34" s="98">
        <v>4000</v>
      </c>
      <c r="L34" s="98">
        <v>0</v>
      </c>
      <c r="M34" s="98">
        <v>0</v>
      </c>
      <c r="N34" s="98">
        <v>0</v>
      </c>
      <c r="O34" s="98">
        <v>0</v>
      </c>
      <c r="P34" s="98">
        <v>0</v>
      </c>
      <c r="Q34" s="98"/>
      <c r="R34" s="98"/>
      <c r="S34" s="98"/>
      <c r="T34" s="98"/>
      <c r="U34" s="98"/>
      <c r="V34" s="98">
        <v>0</v>
      </c>
      <c r="W34" s="98">
        <v>-1000</v>
      </c>
      <c r="X34" s="98">
        <v>0</v>
      </c>
      <c r="Y34" s="98"/>
    </row>
    <row r="35" spans="1:25">
      <c r="A35" s="94" t="s">
        <v>121</v>
      </c>
      <c r="B35" s="98">
        <v>0</v>
      </c>
      <c r="C35" s="98">
        <v>0</v>
      </c>
      <c r="D35" s="98">
        <v>349.95</v>
      </c>
      <c r="E35" s="98">
        <v>41.650000000000034</v>
      </c>
      <c r="F35" s="98">
        <v>0</v>
      </c>
      <c r="G35" s="98">
        <v>-192.6</v>
      </c>
      <c r="H35" s="98">
        <v>0</v>
      </c>
      <c r="I35" s="98">
        <v>-192.62757799999997</v>
      </c>
      <c r="J35" s="98">
        <v>0</v>
      </c>
      <c r="K35" s="98">
        <v>-75.693115000000006</v>
      </c>
      <c r="L35" s="98">
        <v>0</v>
      </c>
      <c r="M35" s="98">
        <v>0</v>
      </c>
      <c r="N35" s="98">
        <v>0</v>
      </c>
      <c r="O35" s="98">
        <v>-465.25299999999999</v>
      </c>
      <c r="P35" s="98">
        <v>0</v>
      </c>
      <c r="Q35" s="98"/>
      <c r="R35" s="98"/>
      <c r="S35" s="98">
        <v>-894.39300000000003</v>
      </c>
      <c r="T35" s="98"/>
      <c r="U35" s="98">
        <v>0</v>
      </c>
      <c r="V35" s="98">
        <v>-2107</v>
      </c>
      <c r="W35" s="98">
        <v>0</v>
      </c>
      <c r="X35" s="98">
        <v>0</v>
      </c>
      <c r="Y35" s="98"/>
    </row>
    <row r="36" spans="1:25">
      <c r="A36" s="94" t="s">
        <v>122</v>
      </c>
      <c r="B36" s="98">
        <v>-11.718999999999999</v>
      </c>
      <c r="C36" s="98">
        <v>-81.7</v>
      </c>
      <c r="D36" s="98">
        <v>-11.719000000000008</v>
      </c>
      <c r="E36" s="98">
        <v>-11.716999999999999</v>
      </c>
      <c r="F36" s="98">
        <v>-11.718999999999999</v>
      </c>
      <c r="G36" s="98">
        <v>-12</v>
      </c>
      <c r="H36" s="98">
        <v>-12</v>
      </c>
      <c r="I36" s="98">
        <v>-46.875999999999998</v>
      </c>
      <c r="J36" s="98">
        <v>-11.71875</v>
      </c>
      <c r="K36" s="98">
        <v>-11.718250000000001</v>
      </c>
      <c r="L36" s="98">
        <v>-11.719249999999999</v>
      </c>
      <c r="M36" s="98">
        <v>-11.717750000000006</v>
      </c>
      <c r="N36" s="98">
        <v>-11.718999999999999</v>
      </c>
      <c r="O36" s="98">
        <v>-11.718999999999999</v>
      </c>
      <c r="P36" s="98">
        <v>-11.718</v>
      </c>
      <c r="Q36" s="98">
        <v>-11.719000000000001</v>
      </c>
      <c r="R36" s="98">
        <v>-11.718999999999999</v>
      </c>
      <c r="S36" s="98">
        <v>-11.718999999999999</v>
      </c>
      <c r="T36" s="98">
        <v>-11.717999999999998</v>
      </c>
      <c r="U36" s="98">
        <v>-11.719000000000001</v>
      </c>
      <c r="V36" s="98">
        <v>-12</v>
      </c>
      <c r="W36" s="98">
        <v>-11</v>
      </c>
      <c r="X36" s="98">
        <v>-29.734000000000002</v>
      </c>
      <c r="Y36" s="98"/>
    </row>
    <row r="37" spans="1:25">
      <c r="A37" s="94" t="s">
        <v>123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>
        <v>0</v>
      </c>
      <c r="N37" s="98"/>
      <c r="O37" s="98"/>
      <c r="P37" s="98"/>
      <c r="Q37" s="98"/>
      <c r="R37" s="98"/>
      <c r="S37" s="98"/>
      <c r="T37" s="98"/>
      <c r="U37" s="98"/>
      <c r="V37" s="98"/>
      <c r="W37" s="98">
        <v>1125</v>
      </c>
      <c r="X37" s="98">
        <v>0</v>
      </c>
      <c r="Y37" s="98"/>
    </row>
    <row r="38" spans="1:25">
      <c r="A38" s="94" t="s">
        <v>61</v>
      </c>
      <c r="B38" s="98">
        <v>0</v>
      </c>
      <c r="C38" s="98">
        <v>0</v>
      </c>
      <c r="D38" s="98">
        <v>0</v>
      </c>
      <c r="E38" s="98">
        <v>0</v>
      </c>
      <c r="F38" s="98">
        <v>0</v>
      </c>
      <c r="G38" s="98">
        <v>18.3</v>
      </c>
      <c r="H38" s="98">
        <v>0</v>
      </c>
      <c r="I38" s="98">
        <v>8008.2690000000002</v>
      </c>
      <c r="J38" s="98">
        <v>0</v>
      </c>
      <c r="K38" s="98">
        <v>6562.970163</v>
      </c>
      <c r="L38" s="98">
        <v>0</v>
      </c>
      <c r="M38" s="98">
        <v>0</v>
      </c>
      <c r="N38" s="98">
        <v>0</v>
      </c>
      <c r="O38" s="98">
        <v>465.1</v>
      </c>
      <c r="P38" s="98">
        <v>1950</v>
      </c>
      <c r="Q38" s="98">
        <v>6228.8729999999996</v>
      </c>
      <c r="R38" s="98">
        <v>3999.9949999999999</v>
      </c>
      <c r="S38" s="98">
        <v>3610.3990000000003</v>
      </c>
      <c r="T38" s="98"/>
      <c r="U38" s="98">
        <v>0</v>
      </c>
      <c r="V38" s="98">
        <v>7144</v>
      </c>
      <c r="W38" s="98">
        <v>0</v>
      </c>
      <c r="X38" s="98">
        <v>0</v>
      </c>
      <c r="Y38" s="98"/>
    </row>
    <row r="39" spans="1:25">
      <c r="A39" s="94" t="s">
        <v>124</v>
      </c>
      <c r="M39" s="94">
        <v>0</v>
      </c>
      <c r="O39" s="94">
        <v>1982</v>
      </c>
      <c r="P39" s="98">
        <v>992.94799999999987</v>
      </c>
      <c r="Q39" s="98">
        <v>8548.4120000000003</v>
      </c>
      <c r="R39" s="98">
        <v>950</v>
      </c>
      <c r="S39" s="98"/>
      <c r="T39" s="98"/>
      <c r="U39" s="98">
        <v>5189.1499999999996</v>
      </c>
      <c r="V39" s="98">
        <v>8073</v>
      </c>
      <c r="W39" s="98">
        <v>6660</v>
      </c>
      <c r="X39" s="98">
        <v>0</v>
      </c>
      <c r="Y39" s="98"/>
    </row>
    <row r="40" spans="1:25">
      <c r="A40" s="94" t="s">
        <v>125</v>
      </c>
      <c r="M40" s="94">
        <v>0</v>
      </c>
      <c r="P40" s="98"/>
      <c r="Q40" s="98">
        <v>-100.39634</v>
      </c>
      <c r="R40" s="98">
        <v>-110.53700000000001</v>
      </c>
      <c r="S40" s="98">
        <v>-60.888000000000005</v>
      </c>
      <c r="T40" s="98">
        <v>-60.906999999999982</v>
      </c>
      <c r="U40" s="98">
        <v>-61.72199999999998</v>
      </c>
      <c r="V40" s="98">
        <v>-318</v>
      </c>
      <c r="W40" s="98">
        <v>-188</v>
      </c>
      <c r="X40" s="98">
        <v>-66.783999999999992</v>
      </c>
      <c r="Y40" s="98"/>
    </row>
    <row r="41" spans="1:25">
      <c r="A41" s="94" t="s">
        <v>126</v>
      </c>
      <c r="B41" s="98">
        <v>0</v>
      </c>
      <c r="C41" s="98">
        <v>0</v>
      </c>
      <c r="D41" s="98">
        <v>1720.5350000000001</v>
      </c>
      <c r="E41" s="98">
        <v>143.65100000000007</v>
      </c>
      <c r="F41" s="98">
        <v>0</v>
      </c>
      <c r="G41" s="98">
        <v>50</v>
      </c>
      <c r="H41" s="98">
        <v>6</v>
      </c>
      <c r="I41" s="98">
        <v>-2729.5575680000002</v>
      </c>
      <c r="J41" s="98">
        <v>0</v>
      </c>
      <c r="K41" s="98">
        <v>-90.525999999999996</v>
      </c>
      <c r="L41" s="98">
        <v>-7.0338702000000097</v>
      </c>
      <c r="M41" s="98">
        <v>-37.115129800000005</v>
      </c>
      <c r="N41" s="98">
        <v>0</v>
      </c>
      <c r="O41" s="98">
        <v>0</v>
      </c>
      <c r="P41" s="98">
        <v>0</v>
      </c>
      <c r="Q41" s="98">
        <v>-34.466025000000002</v>
      </c>
      <c r="R41" s="98">
        <v>-71.031000000000006</v>
      </c>
      <c r="S41" s="98">
        <v>-14.387999999999991</v>
      </c>
      <c r="T41" s="98">
        <v>0</v>
      </c>
      <c r="U41" s="98">
        <v>5013.4690000000001</v>
      </c>
      <c r="V41" s="98">
        <v>-50</v>
      </c>
      <c r="W41" s="98">
        <v>-122</v>
      </c>
      <c r="X41" s="98">
        <v>-2.5749999999999886</v>
      </c>
      <c r="Y41" s="98"/>
    </row>
    <row r="42" spans="1:25" ht="15">
      <c r="A42" s="46" t="s">
        <v>127</v>
      </c>
      <c r="B42" s="53">
        <v>1570.8340000000001</v>
      </c>
      <c r="C42" s="53">
        <v>891.1389999999999</v>
      </c>
      <c r="D42" s="53">
        <v>3489.933</v>
      </c>
      <c r="E42" s="53">
        <v>337.49199999999928</v>
      </c>
      <c r="F42" s="53">
        <v>1276.6469999999999</v>
      </c>
      <c r="G42" s="53">
        <v>1759</v>
      </c>
      <c r="H42" s="53">
        <v>4267</v>
      </c>
      <c r="I42" s="53">
        <v>21095.283802999995</v>
      </c>
      <c r="J42" s="53">
        <v>3631.0014499999997</v>
      </c>
      <c r="K42" s="53">
        <v>15828.897798</v>
      </c>
      <c r="L42" s="53">
        <v>1586.6738797999997</v>
      </c>
      <c r="M42" s="53">
        <v>-3805.0248797999975</v>
      </c>
      <c r="N42" s="53">
        <v>3745.0590000000002</v>
      </c>
      <c r="O42" s="53">
        <v>2242.46</v>
      </c>
      <c r="P42" s="53">
        <v>4077.6499999999992</v>
      </c>
      <c r="Q42" s="53">
        <v>9395.8960000000006</v>
      </c>
      <c r="R42" s="53">
        <v>4045.0529999999999</v>
      </c>
      <c r="S42" s="53">
        <v>3354.42</v>
      </c>
      <c r="T42" s="53">
        <v>2422.4490000000005</v>
      </c>
      <c r="U42" s="53">
        <v>6379.2889999999989</v>
      </c>
      <c r="V42" s="53">
        <v>19244.400000000001</v>
      </c>
      <c r="W42" s="53">
        <v>1322</v>
      </c>
      <c r="X42" s="53">
        <v>17956.291999999994</v>
      </c>
      <c r="Y42" s="98"/>
    </row>
    <row r="43" spans="1:25" ht="15">
      <c r="A43" s="94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</row>
    <row r="44" spans="1:25" ht="15">
      <c r="A44" s="58" t="s">
        <v>131</v>
      </c>
      <c r="B44" s="58">
        <v>431.96899999999999</v>
      </c>
      <c r="C44" s="58">
        <v>-567.77099999999996</v>
      </c>
      <c r="D44" s="58">
        <v>2713.4090000000001</v>
      </c>
      <c r="E44" s="58">
        <v>-1751.040632000002</v>
      </c>
      <c r="F44" s="58">
        <v>221.20099999999999</v>
      </c>
      <c r="G44" s="58">
        <v>-659</v>
      </c>
      <c r="H44" s="58">
        <v>-334.3</v>
      </c>
      <c r="I44" s="58">
        <v>-218.8784127192049</v>
      </c>
      <c r="J44" s="58">
        <v>1105.5061800000001</v>
      </c>
      <c r="K44" s="58">
        <v>4246.7530254353987</v>
      </c>
      <c r="L44" s="81">
        <v>-1092.8900552000002</v>
      </c>
      <c r="M44" s="81">
        <v>-770</v>
      </c>
      <c r="N44" s="58">
        <v>1451.317579</v>
      </c>
      <c r="O44" s="58">
        <v>-3001.2901120000006</v>
      </c>
      <c r="P44" s="58">
        <v>526.47153299999968</v>
      </c>
      <c r="Q44" s="58">
        <v>6886.304712000001</v>
      </c>
      <c r="R44" s="58">
        <v>-2888.1657729999984</v>
      </c>
      <c r="S44" s="58">
        <v>1137.7147730000008</v>
      </c>
      <c r="T44" s="58">
        <v>736.08899999999744</v>
      </c>
      <c r="U44" s="58">
        <v>1560.687992999997</v>
      </c>
      <c r="V44" s="58">
        <v>6370</v>
      </c>
      <c r="W44" s="58">
        <v>-3358</v>
      </c>
      <c r="X44" s="58">
        <v>6534.7609999999986</v>
      </c>
      <c r="Y44" s="98"/>
    </row>
    <row r="45" spans="1:25" ht="15">
      <c r="A45" s="59" t="s">
        <v>130</v>
      </c>
      <c r="B45" s="59">
        <v>782.95500000000004</v>
      </c>
      <c r="C45" s="59">
        <v>1214.924</v>
      </c>
      <c r="D45" s="59">
        <v>647.15300000000002</v>
      </c>
      <c r="E45" s="59">
        <v>3361</v>
      </c>
      <c r="F45" s="59">
        <v>1610.9269999999999</v>
      </c>
      <c r="G45" s="59">
        <v>1832</v>
      </c>
      <c r="H45" s="59">
        <v>1173.8</v>
      </c>
      <c r="I45" s="59">
        <v>1610.9267909999999</v>
      </c>
      <c r="J45" s="59">
        <v>1393.1394069999999</v>
      </c>
      <c r="K45" s="59">
        <v>2537.855</v>
      </c>
      <c r="L45" s="82">
        <v>6801.2139999999999</v>
      </c>
      <c r="M45" s="82">
        <f>+L47</f>
        <v>5698.4347642799994</v>
      </c>
      <c r="N45" s="59">
        <v>4775.4750000000004</v>
      </c>
      <c r="O45" s="59">
        <v>0</v>
      </c>
      <c r="P45" s="59">
        <v>3294.9180000000001</v>
      </c>
      <c r="Q45" s="59">
        <v>3841.134</v>
      </c>
      <c r="R45" s="59">
        <v>10686.752167999999</v>
      </c>
      <c r="S45" s="59">
        <v>7526.6930000000002</v>
      </c>
      <c r="T45" s="59">
        <v>8877.0280000000002</v>
      </c>
      <c r="U45" s="59">
        <v>9602.3850000000002</v>
      </c>
      <c r="V45" s="59">
        <v>10906</v>
      </c>
      <c r="W45" s="59">
        <v>17341</v>
      </c>
      <c r="X45" s="59">
        <v>14012</v>
      </c>
      <c r="Y45" s="131"/>
    </row>
    <row r="46" spans="1:25" ht="15">
      <c r="A46" s="58" t="s">
        <v>132</v>
      </c>
      <c r="B46" s="58">
        <v>0</v>
      </c>
      <c r="C46" s="58">
        <v>0</v>
      </c>
      <c r="D46" s="58">
        <v>0</v>
      </c>
      <c r="E46" s="58">
        <v>1.4054240000000002</v>
      </c>
      <c r="F46" s="58">
        <v>-9.8000000000000004E-2</v>
      </c>
      <c r="G46" s="58">
        <v>0</v>
      </c>
      <c r="H46" s="58">
        <v>0</v>
      </c>
      <c r="I46" s="58">
        <v>1.0911824000000028</v>
      </c>
      <c r="J46" s="58">
        <v>39.209057100000017</v>
      </c>
      <c r="K46" s="58">
        <v>16.60594941999998</v>
      </c>
      <c r="L46" s="81">
        <v>-9.8891805200000249</v>
      </c>
      <c r="M46" s="81">
        <v>-152.98882599999996</v>
      </c>
      <c r="N46" s="58">
        <v>37.738999999999997</v>
      </c>
      <c r="O46" s="58">
        <v>31.677</v>
      </c>
      <c r="P46" s="58">
        <v>19.744</v>
      </c>
      <c r="Q46" s="58">
        <v>-40.686999999999998</v>
      </c>
      <c r="R46" s="58">
        <v>-272.16199999999998</v>
      </c>
      <c r="S46" s="58">
        <v>212.88899999999998</v>
      </c>
      <c r="T46" s="58">
        <v>-10.729000000000013</v>
      </c>
      <c r="U46" s="58">
        <v>-256.887</v>
      </c>
      <c r="V46" s="58">
        <v>65</v>
      </c>
      <c r="W46" s="58">
        <v>29</v>
      </c>
      <c r="X46" s="58">
        <v>83.455999999999989</v>
      </c>
      <c r="Y46" s="98"/>
    </row>
    <row r="47" spans="1:25" ht="15">
      <c r="A47" s="60" t="s">
        <v>133</v>
      </c>
      <c r="B47" s="60">
        <v>1214.924</v>
      </c>
      <c r="C47" s="60">
        <v>647.15300000000002</v>
      </c>
      <c r="D47" s="60">
        <v>3361</v>
      </c>
      <c r="E47" s="60">
        <v>1610.9267909999999</v>
      </c>
      <c r="F47" s="60">
        <v>1832.03</v>
      </c>
      <c r="G47" s="60">
        <v>1174</v>
      </c>
      <c r="H47" s="60">
        <v>839</v>
      </c>
      <c r="I47" s="60">
        <v>1393.1394069999999</v>
      </c>
      <c r="J47" s="60">
        <v>2537.855</v>
      </c>
      <c r="K47" s="60">
        <v>6801.2139748553982</v>
      </c>
      <c r="L47" s="83">
        <v>5698.4347642799994</v>
      </c>
      <c r="M47" s="83">
        <v>4775.474655</v>
      </c>
      <c r="N47" s="60">
        <v>6264.5320000000002</v>
      </c>
      <c r="O47" s="60">
        <v>-2969.614</v>
      </c>
      <c r="P47" s="60">
        <v>3841.1335329999997</v>
      </c>
      <c r="Q47" s="60">
        <v>10686.751712000001</v>
      </c>
      <c r="R47" s="60">
        <v>7526.6930000000002</v>
      </c>
      <c r="S47" s="60">
        <v>8877.0280000000002</v>
      </c>
      <c r="T47" s="60">
        <v>9602.3850000000002</v>
      </c>
      <c r="U47" s="60">
        <v>10906.195</v>
      </c>
      <c r="V47" s="60">
        <v>17341</v>
      </c>
      <c r="W47" s="60">
        <v>14012</v>
      </c>
      <c r="X47" s="60">
        <v>20630.216999999997</v>
      </c>
    </row>
    <row r="49" spans="2:24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</row>
    <row r="50" spans="2:24"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</row>
    <row r="51" spans="2:24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</row>
    <row r="52" spans="2:24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</row>
    <row r="53" spans="2:24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8B11DAB21A384C8094BE72DA98EF4F" ma:contentTypeVersion="11" ma:contentTypeDescription="Create a new document." ma:contentTypeScope="" ma:versionID="87f0ba2e1294d344964a842e84a1ddc1">
  <xsd:schema xmlns:xsd="http://www.w3.org/2001/XMLSchema" xmlns:xs="http://www.w3.org/2001/XMLSchema" xmlns:p="http://schemas.microsoft.com/office/2006/metadata/properties" xmlns:ns2="4df80a66-6a96-490e-8b5a-92a3a6e10e2c" xmlns:ns3="663c56b2-f71d-4ace-8c6a-cb7f6dc97514" targetNamespace="http://schemas.microsoft.com/office/2006/metadata/properties" ma:root="true" ma:fieldsID="774c7c2501ffba153cc38a92f19220fd" ns2:_="" ns3:_="">
    <xsd:import namespace="4df80a66-6a96-490e-8b5a-92a3a6e10e2c"/>
    <xsd:import namespace="663c56b2-f71d-4ace-8c6a-cb7f6dc975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80a66-6a96-490e-8b5a-92a3a6e10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c56b2-f71d-4ace-8c6a-cb7f6dc975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95EA19-E928-434E-A531-942218E78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f80a66-6a96-490e-8b5a-92a3a6e10e2c"/>
    <ds:schemaRef ds:uri="663c56b2-f71d-4ace-8c6a-cb7f6dc97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7B05C6-F222-4141-B4C9-31C96E72A13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2022-02-17T15:52:46Z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</Properties>
</file>