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Controlling/Quarterly close/2026/Q1/IR/"/>
    </mc:Choice>
  </mc:AlternateContent>
  <xr:revisionPtr revIDLastSave="1707" documentId="13_ncr:1_{C037D116-1751-413C-8EB8-8B73266A0856}" xr6:coauthVersionLast="47" xr6:coauthVersionMax="47" xr10:uidLastSave="{90AA9E3B-CBCC-4CAF-86F7-3C5188BD4D25}"/>
  <bookViews>
    <workbookView xWindow="-120" yWindow="-120" windowWidth="29040" windowHeight="15720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Balancesheet-Q" sheetId="11" r:id="rId6"/>
    <sheet name="Cash_flow-Q" sheetId="12" r:id="rId7"/>
  </sheets>
  <definedNames>
    <definedName name="beloppstorlek">#REF!</definedName>
    <definedName name="company">Contents!$B$1</definedName>
    <definedName name="ID" localSheetId="5" hidden="1">"dcd8985c-0b33-4c06-bb56-ca47702d8960"</definedName>
    <definedName name="ID" localSheetId="2" hidden="1">"8ab08c99-3bab-4148-ae02-74aa5e959520"</definedName>
    <definedName name="ID" localSheetId="6" hidden="1">"b1277a0c-be08-445a-bf4d-dd6a46144aa5"</definedName>
    <definedName name="ID" localSheetId="3" hidden="1">"1662ea35-93a6-445a-9048-b43dfbb5cf62"</definedName>
    <definedName name="ID" localSheetId="0" hidden="1">"7baeab97-69a4-4584-86d4-31d4b7ba4679"</definedName>
    <definedName name="ID" localSheetId="4" hidden="1">"7562ab1f-1386-4df4-9df1-2ee834c78fae"</definedName>
    <definedName name="ID" localSheetId="1" hidden="1">"73934f1e-c771-4560-92cb-6b778a670600"</definedName>
    <definedName name="_xlnm.Print_Area" localSheetId="5">'Balancesheet-Q'!$A$6:$A$33</definedName>
    <definedName name="_xlnm.Print_Area" localSheetId="6">'Cash_flow-Q'!$A$6:$A$40</definedName>
    <definedName name="_xlnm.Print_Area" localSheetId="4">'Incomestatement-Q'!$A$4:$A$33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10" l="1"/>
  <c r="Q22" i="10" s="1"/>
  <c r="Q56" i="12"/>
  <c r="Q41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Q29" i="12" s="1"/>
  <c r="Q31" i="10" l="1"/>
  <c r="Q34" i="10" s="1"/>
  <c r="Q39" i="10" s="1"/>
  <c r="B18" i="10" l="1"/>
  <c r="B22" i="10" s="1"/>
  <c r="B31" i="10" s="1"/>
  <c r="B34" i="10" s="1"/>
  <c r="B39" i="10" s="1"/>
  <c r="D18" i="10"/>
  <c r="D22" i="10" s="1"/>
  <c r="D31" i="10" s="1"/>
  <c r="D34" i="10" s="1"/>
  <c r="D39" i="10" s="1"/>
  <c r="E18" i="10"/>
  <c r="E22" i="10" s="1"/>
  <c r="E31" i="10" s="1"/>
  <c r="E34" i="10" s="1"/>
  <c r="E39" i="10" s="1"/>
  <c r="F18" i="10"/>
  <c r="F22" i="10" s="1"/>
  <c r="F31" i="10" s="1"/>
  <c r="F34" i="10" s="1"/>
  <c r="F39" i="10" s="1"/>
  <c r="G18" i="10"/>
  <c r="G22" i="10" s="1"/>
  <c r="G31" i="10" s="1"/>
  <c r="G34" i="10" s="1"/>
  <c r="G39" i="10" s="1"/>
  <c r="H18" i="10"/>
  <c r="H22" i="10" s="1"/>
  <c r="H31" i="10" s="1"/>
  <c r="H34" i="10" s="1"/>
  <c r="H39" i="10" s="1"/>
  <c r="I18" i="10"/>
  <c r="I22" i="10" s="1"/>
  <c r="I31" i="10" s="1"/>
  <c r="I34" i="10" s="1"/>
  <c r="I39" i="10" s="1"/>
  <c r="J18" i="10"/>
  <c r="J22" i="10" s="1"/>
  <c r="J31" i="10" s="1"/>
  <c r="J34" i="10" s="1"/>
  <c r="J39" i="10" s="1"/>
  <c r="K18" i="10"/>
  <c r="K22" i="10" s="1"/>
  <c r="K31" i="10" s="1"/>
  <c r="K34" i="10" s="1"/>
  <c r="K39" i="10" s="1"/>
  <c r="L18" i="10"/>
  <c r="L22" i="10" s="1"/>
  <c r="L31" i="10" s="1"/>
  <c r="L34" i="10" s="1"/>
  <c r="L39" i="10" s="1"/>
  <c r="M18" i="10"/>
  <c r="M22" i="10" s="1"/>
  <c r="M31" i="10" s="1"/>
  <c r="M34" i="10" s="1"/>
  <c r="M39" i="10" s="1"/>
  <c r="N18" i="10"/>
  <c r="N22" i="10" s="1"/>
  <c r="N31" i="10" s="1"/>
  <c r="N34" i="10" s="1"/>
  <c r="N39" i="10" s="1"/>
  <c r="O18" i="10"/>
  <c r="O22" i="10" s="1"/>
  <c r="O31" i="10" s="1"/>
  <c r="O34" i="10" s="1"/>
  <c r="O39" i="10" s="1"/>
  <c r="P18" i="10"/>
  <c r="P22" i="10" s="1"/>
  <c r="P31" i="10" s="1"/>
  <c r="P34" i="10" s="1"/>
  <c r="P39" i="10" s="1"/>
  <c r="C18" i="10"/>
  <c r="C22" i="10" s="1"/>
  <c r="C31" i="10" s="1"/>
  <c r="C34" i="10" s="1"/>
  <c r="C39" i="10" s="1"/>
  <c r="P56" i="12"/>
  <c r="P41" i="12"/>
  <c r="P29" i="12" l="1"/>
  <c r="O56" i="12"/>
  <c r="O41" i="12"/>
  <c r="O29" i="12" l="1"/>
  <c r="N41" i="12"/>
  <c r="N58" i="12" s="1"/>
  <c r="H41" i="12" l="1"/>
  <c r="J41" i="12"/>
  <c r="K41" i="12"/>
  <c r="B41" i="12"/>
  <c r="C41" i="12"/>
  <c r="D41" i="12"/>
  <c r="E41" i="12"/>
  <c r="F41" i="12"/>
  <c r="G41" i="12"/>
  <c r="L41" i="12"/>
  <c r="M59" i="12"/>
  <c r="L56" i="12"/>
  <c r="M56" i="12"/>
  <c r="M41" i="12"/>
  <c r="L29" i="12" l="1"/>
  <c r="L58" i="12" s="1"/>
  <c r="M29" i="12"/>
  <c r="M58" i="12" s="1"/>
  <c r="A2" i="10"/>
  <c r="A2" i="12" l="1"/>
  <c r="A2" i="11"/>
  <c r="A2" i="3"/>
  <c r="A2" i="2"/>
  <c r="G56" i="12" l="1"/>
  <c r="I34" i="12" l="1"/>
  <c r="K56" i="12"/>
  <c r="E29" i="12" l="1"/>
  <c r="C29" i="12"/>
  <c r="B29" i="12"/>
  <c r="K29" i="12"/>
  <c r="K58" i="12" s="1"/>
  <c r="J29" i="12"/>
  <c r="J58" i="12" s="1"/>
  <c r="H29" i="12"/>
  <c r="H58" i="12" s="1"/>
  <c r="G29" i="12"/>
  <c r="F29" i="12"/>
  <c r="I33" i="12"/>
  <c r="I41" i="12" l="1"/>
  <c r="D29" i="12"/>
  <c r="D52" i="11"/>
  <c r="D43" i="11"/>
  <c r="D55" i="11" s="1"/>
  <c r="D27" i="11"/>
  <c r="D17" i="11"/>
  <c r="I29" i="12" l="1"/>
  <c r="I58" i="12" s="1"/>
  <c r="D30" i="11"/>
  <c r="A1" i="12" l="1"/>
  <c r="A1" i="11"/>
  <c r="A1" i="10"/>
  <c r="A1" i="3"/>
  <c r="A1" i="2"/>
  <c r="A1" i="1"/>
  <c r="B7" i="9"/>
  <c r="B6" i="9"/>
  <c r="B5" i="9"/>
</calcChain>
</file>

<file path=xl/sharedStrings.xml><?xml version="1.0" encoding="utf-8"?>
<sst xmlns="http://schemas.openxmlformats.org/spreadsheetml/2006/main" count="309" uniqueCount="141">
  <si>
    <t>Contents</t>
  </si>
  <si>
    <t>Income statement</t>
  </si>
  <si>
    <t>SEK m</t>
  </si>
  <si>
    <t>Balance Sheets</t>
  </si>
  <si>
    <t>Cash Flow</t>
  </si>
  <si>
    <t>Quarterly</t>
  </si>
  <si>
    <t>Heimstaden AB</t>
  </si>
  <si>
    <t>Rental income</t>
  </si>
  <si>
    <t>Net operating income</t>
  </si>
  <si>
    <t>Profit for the period attributable to:</t>
  </si>
  <si>
    <t>Parent Company shareholders</t>
  </si>
  <si>
    <t>Non-controlling interest</t>
  </si>
  <si>
    <t>Total comprehensive income attributable to:</t>
  </si>
  <si>
    <t>Parent Company's ordinary shareholder</t>
  </si>
  <si>
    <t>preference Shareholders</t>
  </si>
  <si>
    <t>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</si>
  <si>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</si>
  <si>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</si>
  <si>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</si>
  <si>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</si>
  <si>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</si>
  <si>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</si>
  <si>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TOTAL LIABILITIES AND EQUITY</t>
  </si>
  <si>
    <t>The operating activities</t>
  </si>
  <si>
    <t>Financing activities</t>
  </si>
  <si>
    <t>Equity</t>
  </si>
  <si>
    <t>Proceeds from non-controlling interests</t>
  </si>
  <si>
    <t>Corporate administrative expenses</t>
  </si>
  <si>
    <t>Property expenses</t>
  </si>
  <si>
    <t>Fair value adjustment of investment properties</t>
  </si>
  <si>
    <t>Other financial items</t>
  </si>
  <si>
    <t>Profit before tax</t>
  </si>
  <si>
    <t>Interest income</t>
  </si>
  <si>
    <t>Fair value adjustment of derivative financial instruments</t>
  </si>
  <si>
    <t>Investment properties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</si>
  <si>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</si>
  <si>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</si>
  <si>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</si>
  <si>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</si>
  <si>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</si>
  <si>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</si>
  <si>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</si>
  <si>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</si>
  <si>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</si>
  <si>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</si>
  <si>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</si>
  <si>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</si>
  <si>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</si>
  <si>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</si>
  <si>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</si>
  <si>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</si>
  <si>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Total current liabilities</t>
  </si>
  <si>
    <t>Net cash flows from operating activities</t>
  </si>
  <si>
    <t>Working capital changes</t>
  </si>
  <si>
    <t>Adjustments to reconcile profit before tax to net cash flows:</t>
  </si>
  <si>
    <t>Other cash flows from investing activities</t>
  </si>
  <si>
    <t>Purchases of intangible assets</t>
  </si>
  <si>
    <t>Repayment of interest-bearing liabilities</t>
  </si>
  <si>
    <t>Dividends paid</t>
  </si>
  <si>
    <t>Dividends paid to preference shares</t>
  </si>
  <si>
    <t>Proceeds from issuance of new shares</t>
  </si>
  <si>
    <t>Proceeds from issuance of hyrbrid bonds</t>
  </si>
  <si>
    <t>Other cash flows from financing activities</t>
  </si>
  <si>
    <t>Net cash flows from financing activities</t>
  </si>
  <si>
    <t>Net cash flows from investing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</si>
  <si>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</si>
  <si>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</si>
  <si>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</si>
  <si>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</si>
  <si>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</si>
  <si>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</si>
  <si>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Fair value adjustment on investment properties</t>
  </si>
  <si>
    <t>Fair value of derivative financial instruments</t>
  </si>
  <si>
    <t>Other adjustments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</si>
  <si>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</si>
  <si>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</si>
  <si>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</si>
  <si>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</si>
  <si>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</si>
  <si>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</si>
  <si>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</si>
  <si>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Buyback of hybrid bonds</t>
  </si>
  <si>
    <t>2022 Q3</t>
  </si>
  <si>
    <t>Deferred tax assets</t>
  </si>
  <si>
    <t>2022 Q4</t>
  </si>
  <si>
    <t>Impairment of intangible assets</t>
  </si>
  <si>
    <t>2023 Q1</t>
  </si>
  <si>
    <t>2023 Q2</t>
  </si>
  <si>
    <t>2023 Q3</t>
  </si>
  <si>
    <t>2023 Q4</t>
  </si>
  <si>
    <t>2024 Q1</t>
  </si>
  <si>
    <t>2024 Q2</t>
  </si>
  <si>
    <t>Divestment of business area (Iceland)</t>
  </si>
  <si>
    <t>2024 Q3</t>
  </si>
  <si>
    <t>Divestment of business unit*</t>
  </si>
  <si>
    <t>2024 Q4</t>
  </si>
  <si>
    <t>2025 Q1</t>
  </si>
  <si>
    <t>Proceeds net of direct transaction cost from divestments of properties</t>
  </si>
  <si>
    <t>2025 Q2</t>
  </si>
  <si>
    <t>Service charges paid by tenants</t>
  </si>
  <si>
    <t>Other operating items</t>
  </si>
  <si>
    <t>Realised gains/losses from divestment of properties</t>
  </si>
  <si>
    <t>Profit before unrealised fair value adjustment</t>
  </si>
  <si>
    <t>Value adjustment of inventory properties</t>
  </si>
  <si>
    <t>Operating profit/loss</t>
  </si>
  <si>
    <t>Currency translation differences</t>
  </si>
  <si>
    <t>Total comprehensive income/loss</t>
  </si>
  <si>
    <t>Goodwill and Intangible assets</t>
  </si>
  <si>
    <t>Machinery and equipment</t>
  </si>
  <si>
    <t>Hybrid bonds coupons</t>
  </si>
  <si>
    <t>2025 Q3</t>
  </si>
  <si>
    <t>Settlement of derivative financial instruments</t>
  </si>
  <si>
    <t>Share of net profits/losses of associated companies and joint ventures</t>
  </si>
  <si>
    <t>Interest expenses</t>
  </si>
  <si>
    <t>Foreign exchange gains/losses</t>
  </si>
  <si>
    <t>Profit/loss before tax</t>
  </si>
  <si>
    <t>Income tax expense/income</t>
  </si>
  <si>
    <t>Profit/loss for the period</t>
  </si>
  <si>
    <t>Consolidated Statement of Comprehensive Income</t>
  </si>
  <si>
    <t>Consolidated Statement of Financial Position</t>
  </si>
  <si>
    <t>Consolidated Statement of Cash Flows</t>
  </si>
  <si>
    <t>Q4 2025</t>
  </si>
  <si>
    <t>Lease liabilities non-current</t>
  </si>
  <si>
    <t>Lease liabilities current</t>
  </si>
  <si>
    <t>Other liabilities</t>
  </si>
  <si>
    <t>Accrued expenses and prepaid income</t>
  </si>
  <si>
    <t>Increase(-)/decrease(+) in rent and other receivables</t>
  </si>
  <si>
    <t>Increase(+)/decrease(-) in trade and other payables</t>
  </si>
  <si>
    <t>Paid income tax</t>
  </si>
  <si>
    <t>Acquisition of investment and inventory properties</t>
  </si>
  <si>
    <t>Capital expenditure on investment and inventory properties</t>
  </si>
  <si>
    <t>Deposits paid for signed acquisitions</t>
  </si>
  <si>
    <t>Purchases/sales of machinery and equipment</t>
  </si>
  <si>
    <t>Proceeds from issuance of interest-bearing liabilities</t>
  </si>
  <si>
    <t>2025 Q4</t>
  </si>
  <si>
    <t>Net operating income before service charges</t>
  </si>
  <si>
    <t>Service income</t>
  </si>
  <si>
    <t>Service costs</t>
  </si>
  <si>
    <t>Net service income</t>
  </si>
  <si>
    <t>2026 Q1</t>
  </si>
  <si>
    <t>YTD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</si>
</sst>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Last updated: &quot;yyyy\-mm\-dd"/>
    <numFmt numFmtId="165" formatCode="yyyy\-mm\-dd"/>
    <numFmt numFmtId="166" formatCode="[=0]&quot;–&quot;;#,##0"/>
  </numFmts>
  <fonts count="23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1"/>
      <name val="Segoe UI Light"/>
      <family val="2"/>
      <scheme val="minor"/>
    </font>
    <font>
      <b/>
      <sz val="14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13E4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5" fillId="0" borderId="0" xfId="4" applyFont="1" applyAlignment="1">
      <alignment horizontal="left" wrapText="1"/>
    </xf>
    <xf numFmtId="0" fontId="3" fillId="0" borderId="0" xfId="4" applyFont="1"/>
    <xf numFmtId="0" fontId="4" fillId="0" borderId="0" xfId="4" applyFont="1" applyAlignment="1">
      <alignment wrapText="1"/>
    </xf>
    <xf numFmtId="0" fontId="14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5" fontId="3" fillId="0" borderId="0" xfId="4" applyNumberFormat="1" applyFont="1"/>
    <xf numFmtId="0" fontId="1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6" fontId="4" fillId="0" borderId="1" xfId="7" applyNumberFormat="1" applyFont="1" applyBorder="1"/>
    <xf numFmtId="166" fontId="4" fillId="0" borderId="2" xfId="7" applyNumberFormat="1" applyFont="1" applyBorder="1"/>
    <xf numFmtId="166" fontId="4" fillId="0" borderId="1" xfId="7" applyNumberFormat="1" applyFont="1" applyBorder="1" applyAlignment="1">
      <alignment vertical="center"/>
    </xf>
    <xf numFmtId="0" fontId="9" fillId="0" borderId="0" xfId="0" applyFont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0" fontId="15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/>
    <xf numFmtId="0" fontId="16" fillId="0" borderId="0" xfId="0" applyFont="1"/>
    <xf numFmtId="164" fontId="16" fillId="0" borderId="0" xfId="4" applyNumberFormat="1" applyFont="1" applyAlignment="1">
      <alignment horizontal="left" wrapText="1"/>
    </xf>
    <xf numFmtId="3" fontId="16" fillId="0" borderId="0" xfId="0" applyNumberFormat="1" applyFont="1"/>
    <xf numFmtId="3" fontId="17" fillId="0" borderId="0" xfId="0" applyNumberFormat="1" applyFont="1"/>
    <xf numFmtId="0" fontId="19" fillId="0" borderId="0" xfId="0" applyFont="1" applyAlignment="1">
      <alignment vertical="center"/>
    </xf>
    <xf numFmtId="0" fontId="20" fillId="0" borderId="1" xfId="0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21" fillId="0" borderId="0" xfId="9" applyFont="1" applyAlignment="1">
      <alignment vertical="center"/>
    </xf>
    <xf numFmtId="0" fontId="21" fillId="0" borderId="0" xfId="9" applyFont="1" applyAlignment="1">
      <alignment vertical="center" wrapText="1"/>
    </xf>
    <xf numFmtId="3" fontId="19" fillId="2" borderId="0" xfId="0" applyNumberFormat="1" applyFont="1" applyFill="1"/>
    <xf numFmtId="0" fontId="18" fillId="2" borderId="0" xfId="4" applyFont="1" applyFill="1" applyAlignment="1">
      <alignment wrapText="1"/>
    </xf>
    <xf numFmtId="164" fontId="19" fillId="2" borderId="0" xfId="4" applyNumberFormat="1" applyFont="1" applyFill="1" applyAlignment="1">
      <alignment horizontal="left" wrapText="1"/>
    </xf>
    <xf numFmtId="164" fontId="19" fillId="2" borderId="0" xfId="4" applyNumberFormat="1" applyFont="1" applyFill="1" applyAlignment="1">
      <alignment horizontal="left" vertical="center" wrapText="1"/>
    </xf>
    <xf numFmtId="0" fontId="18" fillId="2" borderId="0" xfId="4" applyFont="1" applyFill="1" applyAlignment="1">
      <alignment vertical="center" wrapText="1"/>
    </xf>
    <xf numFmtId="3" fontId="19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166" fontId="4" fillId="0" borderId="0" xfId="7" applyNumberFormat="1" applyFont="1" applyAlignment="1">
      <alignment vertical="top"/>
    </xf>
    <xf numFmtId="0" fontId="3" fillId="0" borderId="0" xfId="0" applyFont="1" applyAlignment="1">
      <alignment horizontal="left" indent="1"/>
    </xf>
    <xf numFmtId="3" fontId="4" fillId="0" borderId="0" xfId="7" applyFont="1" applyAlignment="1">
      <alignment horizontal="center" vertical="top"/>
    </xf>
    <xf numFmtId="1" fontId="4" fillId="0" borderId="0" xfId="0" applyNumberFormat="1" applyFont="1"/>
    <xf numFmtId="1" fontId="3" fillId="0" borderId="0" xfId="0" applyNumberFormat="1" applyFont="1"/>
    <xf numFmtId="0" fontId="4" fillId="0" borderId="1" xfId="9" applyFont="1" applyBorder="1" applyAlignment="1">
      <alignment horizontal="right" vertical="center"/>
    </xf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4" fillId="0" borderId="0" xfId="8" applyNumberFormat="1" applyFont="1" applyFill="1" applyBorder="1"/>
    <xf numFmtId="0" fontId="7" fillId="0" borderId="0" xfId="0" applyFont="1"/>
    <xf numFmtId="3" fontId="4" fillId="0" borderId="0" xfId="8" applyNumberFormat="1" applyFont="1"/>
    <xf numFmtId="0" fontId="4" fillId="0" borderId="1" xfId="4" applyFont="1" applyBorder="1" applyAlignment="1">
      <alignment horizontal="right" vertical="center"/>
    </xf>
    <xf numFmtId="0" fontId="22" fillId="0" borderId="0" xfId="0" applyFont="1"/>
    <xf numFmtId="3" fontId="13" fillId="0" borderId="4" xfId="0" applyNumberFormat="1" applyFont="1" applyBorder="1"/>
    <xf numFmtId="3" fontId="4" fillId="0" borderId="4" xfId="0" applyNumberFormat="1" applyFont="1" applyBorder="1" applyAlignment="1">
      <alignment wrapText="1"/>
    </xf>
  </cellXfs>
  <cellStyles count="10">
    <cellStyle name="Hyperlink" xfId="2" builtinId="8"/>
    <cellStyle name="Hyperlink 2" xfId="3" xr:uid="{00000000-0005-0000-0000-000002000000}"/>
    <cellStyle name="Hyperlänk 2" xfId="1" xr:uid="{00000000-0005-0000-0000-000000000000}"/>
    <cellStyle name="Normal" xfId="0" builtinId="0"/>
    <cellStyle name="Normal 2" xfId="4" xr:uid="{00000000-0005-0000-0000-000004000000}"/>
    <cellStyle name="Normal 2 2" xfId="9" xr:uid="{3AF938F4-3A22-4A51-A255-1AE49A1E8A74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rcent" xfId="8" builtinId="5"/>
  </cellStyles>
  <dxfs count="0"/>
  <tableStyles count="0" defaultTableStyle="TableStyleMedium2" defaultPivotStyle="PivotStyleLight16"/>
  <colors>
    <mruColors>
      <color rgb="FF113E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showGridLines="0" tabSelected="1" zoomScale="80" zoomScaleNormal="80" workbookViewId="0">
      <selection activeCell="J18" sqref="J18"/>
    </sheetView>
  </sheetViews>
  <sheetFormatPr defaultColWidth="9" defaultRowHeight="14.25"/>
  <cols>
    <col min="1" max="1" width="4" style="6" customWidth="1"/>
    <col min="2" max="2" width="36.875" style="6" customWidth="1"/>
    <col min="3" max="3" width="22.5" style="17" customWidth="1"/>
    <col min="4" max="4" width="8" style="6" customWidth="1"/>
    <col min="5" max="16384" width="9" style="6"/>
  </cols>
  <sheetData>
    <row r="1" spans="2:5" ht="15">
      <c r="B1" s="7" t="s">
        <v>6</v>
      </c>
      <c r="E1" s="9"/>
    </row>
    <row r="2" spans="2:5">
      <c r="B2" s="10" t="s">
        <v>0</v>
      </c>
    </row>
    <row r="4" spans="2:5" ht="15">
      <c r="B4" s="11" t="s">
        <v>70</v>
      </c>
      <c r="C4" s="11"/>
    </row>
    <row r="5" spans="2:5">
      <c r="B5" s="8" t="str">
        <f>'Incomestatement-Y'!A4</f>
        <v>Consolidated Statement of Comprehensive Income</v>
      </c>
    </row>
    <row r="6" spans="2:5">
      <c r="B6" s="8" t="str">
        <f>'Balancesheet-Y'!A4</f>
        <v>Consolidated Statement of Financial Position</v>
      </c>
    </row>
    <row r="7" spans="2:5">
      <c r="B7" s="8" t="str">
        <f>'Cash_flow-Y'!A4</f>
        <v>Consolidated Statement of Cash Flows</v>
      </c>
    </row>
    <row r="9" spans="2:5" ht="15">
      <c r="B9" s="15" t="s">
        <v>5</v>
      </c>
      <c r="C9" s="11"/>
    </row>
    <row r="10" spans="2:5" ht="16.5">
      <c r="B10" s="16" t="s">
        <v>1</v>
      </c>
    </row>
    <row r="11" spans="2:5" ht="16.5">
      <c r="B11" s="16" t="s">
        <v>3</v>
      </c>
    </row>
    <row r="12" spans="2:5" ht="16.5">
      <c r="B12" s="16" t="s">
        <v>4</v>
      </c>
    </row>
    <row r="13" spans="2:5">
      <c r="B13" s="12"/>
    </row>
    <row r="14" spans="2:5">
      <c r="B14" s="12"/>
    </row>
    <row r="15" spans="2:5">
      <c r="B15" s="12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showGridLines="0" zoomScale="115" zoomScaleNormal="115" workbookViewId="0">
      <pane xSplit="1" ySplit="6" topLeftCell="B7" activePane="bottomRight" state="frozen"/>
      <selection activeCell="AM12" sqref="AM12"/>
      <selection pane="topRight" activeCell="AM12" sqref="AM12"/>
      <selection pane="bottomLeft" activeCell="AM12" sqref="AM12"/>
      <selection pane="bottomRight" activeCell="F1" sqref="F1"/>
    </sheetView>
  </sheetViews>
  <sheetFormatPr defaultColWidth="9" defaultRowHeight="14.25"/>
  <cols>
    <col min="1" max="1" width="45.375" style="13" customWidth="1"/>
    <col min="2" max="6" width="11.875" style="2" customWidth="1"/>
    <col min="7" max="16384" width="9" style="1"/>
  </cols>
  <sheetData>
    <row r="1" spans="1:6" s="47" customFormat="1" ht="18">
      <c r="A1" s="58" t="str">
        <f>company</f>
        <v>Heimstaden AB</v>
      </c>
      <c r="B1" s="57"/>
      <c r="C1" s="57"/>
      <c r="D1" s="57"/>
      <c r="E1" s="57"/>
      <c r="F1" s="57"/>
    </row>
    <row r="2" spans="1:6" s="47" customFormat="1" ht="18">
      <c r="A2" s="59" t="s">
        <v>121</v>
      </c>
      <c r="B2" s="57"/>
      <c r="C2" s="57"/>
      <c r="D2" s="57"/>
      <c r="E2" s="57"/>
      <c r="F2" s="57"/>
    </row>
    <row r="3" spans="1:6" s="47" customFormat="1">
      <c r="A3" s="48"/>
      <c r="B3" s="49"/>
      <c r="C3" s="49"/>
      <c r="D3" s="49"/>
      <c r="E3" s="49"/>
      <c r="F3" s="49"/>
    </row>
    <row r="4" spans="1:6" ht="18">
      <c r="A4" s="55" t="s">
        <v>118</v>
      </c>
      <c r="B4" s="50"/>
      <c r="C4" s="50"/>
      <c r="D4" s="50"/>
      <c r="E4" s="50"/>
      <c r="F4" s="50"/>
    </row>
    <row r="5" spans="1:6" ht="15">
      <c r="A5" s="5"/>
    </row>
    <row r="6" spans="1:6" s="4" customFormat="1" ht="15">
      <c r="A6" s="19" t="s">
        <v>2</v>
      </c>
      <c r="B6" s="69">
        <v>2022</v>
      </c>
      <c r="C6" s="69">
        <v>2023</v>
      </c>
      <c r="D6" s="69">
        <v>2024</v>
      </c>
      <c r="E6" s="69">
        <v>2025</v>
      </c>
      <c r="F6" s="69" t="s">
        <v>140</v>
      </c>
    </row>
    <row r="7" spans="1:6">
      <c r="A7" s="14" t="s">
        <v>7</v>
      </c>
      <c r="B7" s="22">
        <v>13203.613649000001</v>
      </c>
      <c r="C7" s="22">
        <v>15253.264300000001</v>
      </c>
      <c r="D7" s="22">
        <v>15918.672226999999</v>
      </c>
      <c r="E7" s="22">
        <v>15916.290697</v>
      </c>
      <c r="F7" s="22">
        <v>3925</v>
      </c>
    </row>
    <row r="8" spans="1:6" s="3" customFormat="1" ht="15">
      <c r="A8" s="14" t="s">
        <v>28</v>
      </c>
      <c r="B8" s="22">
        <v>-5935.337004125</v>
      </c>
      <c r="C8" s="22">
        <v>-6725.5201950000001</v>
      </c>
      <c r="D8" s="22">
        <v>-4661.4371007393256</v>
      </c>
      <c r="E8" s="22">
        <v>-4378.0171338694854</v>
      </c>
      <c r="F8" s="22">
        <v>-1130</v>
      </c>
    </row>
    <row r="9" spans="1:6" s="3" customFormat="1" ht="15">
      <c r="A9" s="19" t="s">
        <v>135</v>
      </c>
      <c r="B9" s="23">
        <v>7268.2766448750008</v>
      </c>
      <c r="C9" s="23">
        <v>8527.7441050000016</v>
      </c>
      <c r="D9" s="23">
        <v>11257.235126260673</v>
      </c>
      <c r="E9" s="23">
        <v>11538.273563130515</v>
      </c>
      <c r="F9" s="23">
        <v>2795</v>
      </c>
    </row>
    <row r="10" spans="1:6">
      <c r="A10" s="14" t="s">
        <v>136</v>
      </c>
      <c r="B10" s="22">
        <v>1228.611578</v>
      </c>
      <c r="C10" s="22">
        <v>1750.4066539999999</v>
      </c>
      <c r="D10" s="22">
        <v>2059.9824113948621</v>
      </c>
      <c r="E10" s="22">
        <v>2116.968760117315</v>
      </c>
      <c r="F10" s="22">
        <v>631</v>
      </c>
    </row>
    <row r="11" spans="1:6">
      <c r="A11" s="53" t="s">
        <v>137</v>
      </c>
      <c r="B11" s="54"/>
      <c r="C11" s="54"/>
      <c r="D11" s="54">
        <v>-2129.2996256555366</v>
      </c>
      <c r="E11" s="54">
        <v>-2180.5526802478284</v>
      </c>
      <c r="F11" s="54">
        <v>-648</v>
      </c>
    </row>
    <row r="12" spans="1:6" ht="15">
      <c r="A12" s="42" t="s">
        <v>138</v>
      </c>
      <c r="B12" s="79"/>
      <c r="C12" s="79"/>
      <c r="D12" s="80">
        <v>-69.317214260674518</v>
      </c>
      <c r="E12" s="80">
        <v>-63.583920130513434</v>
      </c>
      <c r="F12" s="80">
        <v>-18</v>
      </c>
    </row>
    <row r="13" spans="1:6" ht="15">
      <c r="A13" s="19" t="s">
        <v>8</v>
      </c>
      <c r="B13" s="23">
        <v>8496.8882228750008</v>
      </c>
      <c r="C13" s="23">
        <v>10278.150759</v>
      </c>
      <c r="D13" s="23">
        <v>11187.917911999999</v>
      </c>
      <c r="E13" s="23">
        <v>11474.689643000002</v>
      </c>
      <c r="F13" s="23">
        <v>2778</v>
      </c>
    </row>
    <row r="14" spans="1:6" ht="15">
      <c r="A14" s="19"/>
      <c r="B14" s="23"/>
      <c r="C14" s="23"/>
      <c r="D14" s="23"/>
      <c r="E14" s="23"/>
      <c r="F14" s="23"/>
    </row>
    <row r="15" spans="1:6">
      <c r="A15" s="14" t="s">
        <v>27</v>
      </c>
      <c r="B15" s="22">
        <v>-723.81285487499997</v>
      </c>
      <c r="C15" s="22">
        <v>-677.03505500000006</v>
      </c>
      <c r="D15" s="22">
        <v>-620.99744899999996</v>
      </c>
      <c r="E15" s="22">
        <v>-373.49351200000001</v>
      </c>
      <c r="F15" s="22">
        <v>-146</v>
      </c>
    </row>
    <row r="16" spans="1:6">
      <c r="A16" s="14" t="s">
        <v>100</v>
      </c>
      <c r="B16" s="22">
        <v>3.0284660000000372</v>
      </c>
      <c r="C16" s="22">
        <v>-165.56211599999995</v>
      </c>
      <c r="D16" s="22">
        <v>-493</v>
      </c>
      <c r="E16" s="22">
        <v>-289.68497400000001</v>
      </c>
      <c r="F16" s="22">
        <v>-68</v>
      </c>
    </row>
    <row r="17" spans="1:7">
      <c r="A17" s="14" t="s">
        <v>101</v>
      </c>
      <c r="B17" s="22">
        <v>0</v>
      </c>
      <c r="C17" s="22">
        <v>234.525632661</v>
      </c>
      <c r="D17" s="22">
        <v>1686.9722939999999</v>
      </c>
      <c r="E17" s="22">
        <v>2206.5794580000002</v>
      </c>
      <c r="F17" s="22">
        <v>551</v>
      </c>
    </row>
    <row r="18" spans="1:7" ht="15">
      <c r="A18" s="19" t="s">
        <v>102</v>
      </c>
      <c r="B18" s="23">
        <v>7776.1038340000005</v>
      </c>
      <c r="C18" s="23">
        <v>9670.0792206609985</v>
      </c>
      <c r="D18" s="23">
        <v>11760.892757</v>
      </c>
      <c r="E18" s="23">
        <v>13018.090615000001</v>
      </c>
      <c r="F18" s="23">
        <v>3115</v>
      </c>
    </row>
    <row r="19" spans="1:7" ht="15">
      <c r="A19" s="20"/>
      <c r="B19" s="24"/>
      <c r="C19" s="24"/>
      <c r="D19" s="24"/>
      <c r="E19" s="24"/>
      <c r="F19" s="24"/>
    </row>
    <row r="20" spans="1:7">
      <c r="A20" s="14" t="s">
        <v>29</v>
      </c>
      <c r="B20" s="22">
        <v>-4222.726899502316</v>
      </c>
      <c r="C20" s="22">
        <v>-31081.037436999999</v>
      </c>
      <c r="D20" s="22">
        <v>8553.6717809999991</v>
      </c>
      <c r="E20" s="22">
        <v>9498.2618590000002</v>
      </c>
      <c r="F20" s="22">
        <v>2611</v>
      </c>
    </row>
    <row r="21" spans="1:7">
      <c r="A21" s="14" t="s">
        <v>103</v>
      </c>
      <c r="B21" s="22">
        <v>401.82804832621525</v>
      </c>
      <c r="C21" s="22">
        <v>24.815885000000002</v>
      </c>
      <c r="D21" s="22">
        <v>-707.10162400000002</v>
      </c>
      <c r="E21" s="22">
        <v>-32.254399999999997</v>
      </c>
      <c r="F21" s="22">
        <v>-27</v>
      </c>
    </row>
    <row r="22" spans="1:7" ht="15">
      <c r="A22" s="19" t="s">
        <v>104</v>
      </c>
      <c r="B22" s="23">
        <v>3955.2049828238996</v>
      </c>
      <c r="C22" s="23">
        <v>-21386.142331339001</v>
      </c>
      <c r="D22" s="23">
        <v>19607.462914</v>
      </c>
      <c r="E22" s="23">
        <v>22484.098073999998</v>
      </c>
      <c r="F22" s="23">
        <v>5698</v>
      </c>
    </row>
    <row r="23" spans="1:7" ht="15">
      <c r="A23" s="20"/>
      <c r="B23" s="24"/>
      <c r="C23" s="24"/>
      <c r="D23" s="24"/>
      <c r="E23" s="24"/>
      <c r="F23" s="24"/>
    </row>
    <row r="24" spans="1:7" s="3" customFormat="1" ht="29.25">
      <c r="A24" s="14" t="s">
        <v>112</v>
      </c>
      <c r="B24" s="22">
        <v>409.34420105287006</v>
      </c>
      <c r="C24" s="22">
        <v>-863.75440700000001</v>
      </c>
      <c r="D24" s="22">
        <v>-44.305145000000003</v>
      </c>
      <c r="E24" s="22">
        <v>39.573096999999997</v>
      </c>
      <c r="F24" s="22">
        <v>79</v>
      </c>
    </row>
    <row r="25" spans="1:7" s="3" customFormat="1" ht="15">
      <c r="A25" s="14" t="s">
        <v>85</v>
      </c>
      <c r="B25" s="22">
        <v>0</v>
      </c>
      <c r="C25" s="22">
        <v>-1058</v>
      </c>
      <c r="D25" s="22">
        <v>0</v>
      </c>
      <c r="E25" s="22">
        <v>-3706.748298</v>
      </c>
      <c r="F25" s="22">
        <v>-1176</v>
      </c>
      <c r="G25" s="22"/>
    </row>
    <row r="26" spans="1:7">
      <c r="A26" s="14" t="s">
        <v>32</v>
      </c>
      <c r="B26" s="22">
        <v>341.87684100000001</v>
      </c>
      <c r="C26" s="22">
        <v>383.70342900000003</v>
      </c>
      <c r="D26" s="22">
        <v>238.80407400000001</v>
      </c>
      <c r="E26" s="22">
        <v>136.37264400000001</v>
      </c>
      <c r="F26" s="22">
        <v>22</v>
      </c>
    </row>
    <row r="27" spans="1:7">
      <c r="A27" s="14" t="s">
        <v>113</v>
      </c>
      <c r="B27" s="22">
        <v>-3252.5249020000001</v>
      </c>
      <c r="C27" s="22">
        <v>-5759.4326819999997</v>
      </c>
      <c r="D27" s="22">
        <v>-6554.3926179999999</v>
      </c>
      <c r="E27" s="22">
        <v>-6536.0173869999999</v>
      </c>
      <c r="F27" s="22">
        <v>-1540</v>
      </c>
    </row>
    <row r="28" spans="1:7" s="40" customFormat="1">
      <c r="A28" s="14" t="s">
        <v>114</v>
      </c>
      <c r="B28" s="22">
        <v>-7256.8607490000004</v>
      </c>
      <c r="C28" s="22">
        <v>387.47531400000003</v>
      </c>
      <c r="D28" s="22">
        <v>-2038.3876299999999</v>
      </c>
      <c r="E28" s="22">
        <v>3995.697275</v>
      </c>
      <c r="F28" s="22">
        <v>-537</v>
      </c>
    </row>
    <row r="29" spans="1:7" s="40" customFormat="1" ht="28.5">
      <c r="A29" s="14" t="s">
        <v>33</v>
      </c>
      <c r="B29" s="22">
        <v>1115.301821</v>
      </c>
      <c r="C29" s="22">
        <v>-1172.9509619999999</v>
      </c>
      <c r="D29" s="22">
        <v>-614.59620199999995</v>
      </c>
      <c r="E29" s="22">
        <v>69.660832999999997</v>
      </c>
      <c r="F29" s="22">
        <v>410</v>
      </c>
    </row>
    <row r="30" spans="1:7" s="3" customFormat="1" ht="15">
      <c r="A30" s="14" t="s">
        <v>30</v>
      </c>
      <c r="B30" s="22">
        <v>-2307.3007588767696</v>
      </c>
      <c r="C30" s="22">
        <v>461.12997999999999</v>
      </c>
      <c r="D30" s="22">
        <v>-192</v>
      </c>
      <c r="E30" s="22">
        <v>-471.02316500000001</v>
      </c>
      <c r="F30" s="22">
        <v>-14</v>
      </c>
    </row>
    <row r="31" spans="1:7" s="3" customFormat="1" ht="15">
      <c r="A31" s="19" t="s">
        <v>115</v>
      </c>
      <c r="B31" s="26">
        <v>-6994.9585640000005</v>
      </c>
      <c r="C31" s="26">
        <v>-29007.971659338997</v>
      </c>
      <c r="D31" s="26">
        <v>10402.585393000001</v>
      </c>
      <c r="E31" s="26">
        <v>16011.613072999999</v>
      </c>
      <c r="F31" s="26">
        <v>2941</v>
      </c>
    </row>
    <row r="32" spans="1:7">
      <c r="A32" s="14"/>
      <c r="B32" s="33"/>
      <c r="C32" s="33"/>
      <c r="D32" s="33"/>
      <c r="E32" s="33"/>
      <c r="F32" s="33"/>
    </row>
    <row r="33" spans="1:6">
      <c r="A33" s="53" t="s">
        <v>116</v>
      </c>
      <c r="B33" s="34">
        <v>1185.6439289999998</v>
      </c>
      <c r="C33" s="34">
        <v>3707.8134740227001</v>
      </c>
      <c r="D33" s="34">
        <v>-2781.325409</v>
      </c>
      <c r="E33" s="34">
        <v>-2955.4758059999999</v>
      </c>
      <c r="F33" s="34">
        <v>-1175</v>
      </c>
    </row>
    <row r="34" spans="1:6" ht="15">
      <c r="A34" s="19" t="s">
        <v>117</v>
      </c>
      <c r="B34" s="26">
        <v>-5809.3146350000006</v>
      </c>
      <c r="C34" s="26">
        <v>-25300.158185316297</v>
      </c>
      <c r="D34" s="26">
        <v>7621.4573439999976</v>
      </c>
      <c r="E34" s="26">
        <v>13056.137266999998</v>
      </c>
      <c r="F34" s="26">
        <v>1767</v>
      </c>
    </row>
    <row r="35" spans="1:6">
      <c r="A35" s="32"/>
      <c r="B35" s="33"/>
      <c r="C35" s="33"/>
      <c r="D35" s="33"/>
      <c r="E35" s="33"/>
      <c r="F35" s="33"/>
    </row>
    <row r="36" spans="1:6">
      <c r="A36" s="14" t="s">
        <v>94</v>
      </c>
      <c r="B36" s="22">
        <v>0</v>
      </c>
      <c r="C36" s="22">
        <v>-256.16634029911751</v>
      </c>
      <c r="D36" s="22">
        <v>0</v>
      </c>
      <c r="E36" s="22">
        <v>0</v>
      </c>
      <c r="F36" s="22">
        <v>0</v>
      </c>
    </row>
    <row r="37" spans="1:6" ht="15">
      <c r="A37" s="14"/>
      <c r="B37" s="23"/>
      <c r="C37" s="23"/>
      <c r="D37" s="23"/>
      <c r="E37" s="23"/>
      <c r="F37" s="23"/>
    </row>
    <row r="38" spans="1:6">
      <c r="A38" s="53" t="s">
        <v>105</v>
      </c>
      <c r="B38" s="54">
        <v>13865.71397392007</v>
      </c>
      <c r="C38" s="54">
        <v>-1798.7842939170484</v>
      </c>
      <c r="D38" s="54">
        <v>3460.8973811884807</v>
      </c>
      <c r="E38" s="54">
        <v>-8856.9579822039977</v>
      </c>
      <c r="F38" s="54">
        <v>1856</v>
      </c>
    </row>
    <row r="39" spans="1:6" s="3" customFormat="1" ht="15">
      <c r="A39" s="19" t="s">
        <v>106</v>
      </c>
      <c r="B39" s="26">
        <v>8056.3993389200696</v>
      </c>
      <c r="C39" s="26">
        <v>-27355.108819532463</v>
      </c>
      <c r="D39" s="26">
        <v>11082.354725188477</v>
      </c>
      <c r="E39" s="26">
        <v>7182</v>
      </c>
      <c r="F39" s="26">
        <v>3623</v>
      </c>
    </row>
    <row r="40" spans="1:6" ht="15">
      <c r="A40" s="42"/>
      <c r="B40" s="69"/>
      <c r="C40" s="69"/>
      <c r="D40" s="69"/>
      <c r="E40" s="69"/>
      <c r="F40" s="69"/>
    </row>
    <row r="41" spans="1:6" ht="15">
      <c r="A41" s="19" t="s">
        <v>9</v>
      </c>
      <c r="B41" s="22"/>
      <c r="C41" s="22"/>
      <c r="D41" s="22"/>
      <c r="E41" s="22"/>
      <c r="F41" s="22"/>
    </row>
    <row r="42" spans="1:6">
      <c r="A42" s="14" t="s">
        <v>10</v>
      </c>
      <c r="B42" s="22">
        <v>-4627.5646661421069</v>
      </c>
      <c r="C42" s="22">
        <v>-15170.816382180559</v>
      </c>
      <c r="D42" s="22">
        <v>2779</v>
      </c>
      <c r="E42" s="22">
        <v>6541.4637544509105</v>
      </c>
      <c r="F42" s="22">
        <v>583</v>
      </c>
    </row>
    <row r="43" spans="1:6">
      <c r="A43" s="14" t="s">
        <v>11</v>
      </c>
      <c r="B43" s="22">
        <v>-1181.749968857893</v>
      </c>
      <c r="C43" s="22">
        <v>-10385.508143434858</v>
      </c>
      <c r="D43" s="22">
        <v>4842</v>
      </c>
      <c r="E43" s="22">
        <v>6514.6735125490895</v>
      </c>
      <c r="F43" s="22">
        <v>1184</v>
      </c>
    </row>
    <row r="44" spans="1:6" ht="15">
      <c r="A44" s="19"/>
      <c r="B44" s="23"/>
      <c r="C44" s="23"/>
      <c r="D44" s="23"/>
      <c r="E44" s="23"/>
      <c r="F44" s="23"/>
    </row>
    <row r="45" spans="1:6" ht="15">
      <c r="A45" s="19" t="s">
        <v>12</v>
      </c>
      <c r="B45" s="23"/>
      <c r="C45" s="23"/>
      <c r="D45" s="23"/>
      <c r="E45" s="23"/>
      <c r="F45" s="23"/>
    </row>
    <row r="46" spans="1:6">
      <c r="A46" s="14" t="s">
        <v>13</v>
      </c>
      <c r="B46" s="22">
        <v>3477.1372898133059</v>
      </c>
      <c r="C46" s="22">
        <v>-16477.386246655602</v>
      </c>
      <c r="D46" s="22">
        <v>4730</v>
      </c>
      <c r="E46" s="22">
        <v>1220.2220856236581</v>
      </c>
      <c r="F46" s="22">
        <v>1622</v>
      </c>
    </row>
    <row r="47" spans="1:6">
      <c r="A47" s="14" t="s">
        <v>14</v>
      </c>
      <c r="B47" s="22">
        <v>117.1875</v>
      </c>
      <c r="C47" s="22">
        <v>117.1875</v>
      </c>
      <c r="D47" s="22">
        <v>62</v>
      </c>
      <c r="E47" s="22">
        <v>130.37923177083331</v>
      </c>
      <c r="F47" s="22">
        <v>30</v>
      </c>
    </row>
    <row r="48" spans="1:6">
      <c r="A48" s="14" t="s">
        <v>11</v>
      </c>
      <c r="B48" s="22">
        <v>4462.0745491067646</v>
      </c>
      <c r="C48" s="22">
        <v>-10994.910072876866</v>
      </c>
      <c r="D48" s="22">
        <v>6290</v>
      </c>
      <c r="E48" s="22">
        <v>2848.5779674015098</v>
      </c>
      <c r="F48" s="22">
        <v>1972</v>
      </c>
    </row>
    <row r="49" spans="1:6" ht="15">
      <c r="A49" s="19"/>
      <c r="B49" s="45"/>
      <c r="C49" s="45"/>
      <c r="D49" s="45"/>
      <c r="E49" s="45"/>
      <c r="F49" s="45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1"/>
  <sheetViews>
    <sheetView showGridLines="0" zoomScaleNormal="100" workbookViewId="0">
      <pane xSplit="1" ySplit="6" topLeftCell="B27" activePane="bottomRight" state="frozen"/>
      <selection activeCell="AM12" sqref="AM12"/>
      <selection pane="topRight" activeCell="AM12" sqref="AM12"/>
      <selection pane="bottomLeft" activeCell="AM12" sqref="AM12"/>
      <selection pane="bottomRight" activeCell="F1" sqref="F1:F1048576"/>
    </sheetView>
  </sheetViews>
  <sheetFormatPr defaultColWidth="9" defaultRowHeight="14.25"/>
  <cols>
    <col min="1" max="1" width="53.875" style="13" customWidth="1"/>
    <col min="2" max="6" width="13.5" style="1" customWidth="1"/>
    <col min="7" max="16384" width="9" style="1"/>
  </cols>
  <sheetData>
    <row r="1" spans="1:6" s="47" customFormat="1" ht="18">
      <c r="A1" s="58" t="str">
        <f>company</f>
        <v>Heimstaden AB</v>
      </c>
      <c r="B1" s="57"/>
      <c r="C1" s="57"/>
      <c r="D1" s="57"/>
      <c r="E1" s="57"/>
      <c r="F1" s="57"/>
    </row>
    <row r="2" spans="1:6" s="47" customFormat="1" ht="18">
      <c r="A2" s="60" t="str">
        <f>'Incomestatement-Y'!$A$2</f>
        <v>Q4 2025</v>
      </c>
      <c r="B2" s="57"/>
      <c r="C2" s="57"/>
      <c r="D2" s="57"/>
      <c r="E2" s="57"/>
      <c r="F2" s="57"/>
    </row>
    <row r="3" spans="1:6" s="47" customFormat="1">
      <c r="A3" s="48"/>
      <c r="B3" s="49"/>
      <c r="C3" s="49"/>
      <c r="D3" s="49"/>
      <c r="E3" s="49"/>
      <c r="F3" s="49"/>
    </row>
    <row r="4" spans="1:6" s="32" customFormat="1" ht="36">
      <c r="A4" s="56" t="s">
        <v>119</v>
      </c>
    </row>
    <row r="5" spans="1:6" s="32" customFormat="1" ht="15">
      <c r="A5" s="41"/>
    </row>
    <row r="6" spans="1:6" s="32" customFormat="1" ht="15">
      <c r="A6" s="42" t="s">
        <v>2</v>
      </c>
      <c r="B6" s="35">
        <v>2022</v>
      </c>
      <c r="C6" s="35">
        <v>2023</v>
      </c>
      <c r="D6" s="35">
        <v>2024</v>
      </c>
      <c r="E6" s="35">
        <v>2025</v>
      </c>
      <c r="F6" s="35">
        <v>2026</v>
      </c>
    </row>
    <row r="7" spans="1:6" s="21" customFormat="1" ht="15">
      <c r="A7" s="19" t="s">
        <v>15</v>
      </c>
    </row>
    <row r="8" spans="1:6" s="21" customFormat="1" ht="15">
      <c r="A8" s="32" t="s">
        <v>37</v>
      </c>
      <c r="B8" s="32"/>
      <c r="C8" s="32"/>
      <c r="D8" s="32"/>
      <c r="E8" s="32"/>
      <c r="F8" s="32"/>
    </row>
    <row r="9" spans="1:6" s="32" customFormat="1">
      <c r="A9" s="32" t="s">
        <v>34</v>
      </c>
      <c r="B9" s="33">
        <v>351336.73965100315</v>
      </c>
      <c r="C9" s="33">
        <v>320606.718131</v>
      </c>
      <c r="D9" s="33">
        <v>335422</v>
      </c>
      <c r="E9" s="33">
        <v>324428.79939399997</v>
      </c>
      <c r="F9" s="33">
        <v>328969</v>
      </c>
    </row>
    <row r="10" spans="1:6" s="32" customFormat="1">
      <c r="A10" s="31" t="s">
        <v>107</v>
      </c>
      <c r="B10" s="33">
        <v>16914.595804</v>
      </c>
      <c r="C10" s="33">
        <v>15892.622298</v>
      </c>
      <c r="D10" s="33">
        <v>16223</v>
      </c>
      <c r="E10" s="33">
        <v>12019.983699</v>
      </c>
      <c r="F10" s="33">
        <v>10862</v>
      </c>
    </row>
    <row r="11" spans="1:6" s="32" customFormat="1">
      <c r="A11" s="31" t="s">
        <v>108</v>
      </c>
      <c r="B11" s="33">
        <v>358.36496999999997</v>
      </c>
      <c r="C11" s="33">
        <v>346.22763300000003</v>
      </c>
      <c r="D11" s="33">
        <v>313</v>
      </c>
      <c r="E11" s="33">
        <v>343.01115800000002</v>
      </c>
      <c r="F11" s="33">
        <v>345</v>
      </c>
    </row>
    <row r="12" spans="1:6" s="32" customFormat="1">
      <c r="A12" s="31" t="s">
        <v>77</v>
      </c>
      <c r="B12" s="33">
        <v>9758.2169080000003</v>
      </c>
      <c r="C12" s="33">
        <v>8701.7876649999998</v>
      </c>
      <c r="D12" s="33">
        <v>8957</v>
      </c>
      <c r="E12" s="33">
        <v>8387.6776019999998</v>
      </c>
      <c r="F12" s="33">
        <v>8559</v>
      </c>
    </row>
    <row r="13" spans="1:6" s="32" customFormat="1">
      <c r="A13" s="31" t="s">
        <v>45</v>
      </c>
      <c r="B13" s="33">
        <v>836.47034521400758</v>
      </c>
      <c r="C13" s="33">
        <v>34.499419000000003</v>
      </c>
      <c r="D13" s="33">
        <v>57</v>
      </c>
      <c r="E13" s="33">
        <v>21.659817</v>
      </c>
      <c r="F13" s="33">
        <v>219</v>
      </c>
    </row>
    <row r="14" spans="1:6" s="32" customFormat="1">
      <c r="A14" s="31" t="s">
        <v>83</v>
      </c>
      <c r="B14" s="33">
        <v>1297.2787049999999</v>
      </c>
      <c r="C14" s="33">
        <v>1080.9036160000001</v>
      </c>
      <c r="D14" s="33">
        <v>1125</v>
      </c>
      <c r="E14" s="33">
        <v>496.46165300000001</v>
      </c>
      <c r="F14" s="33">
        <v>547</v>
      </c>
    </row>
    <row r="15" spans="1:6" s="32" customFormat="1">
      <c r="A15" s="31" t="s">
        <v>35</v>
      </c>
      <c r="B15" s="33">
        <v>3885.1566929999999</v>
      </c>
      <c r="C15" s="33">
        <v>3527.6591290000001</v>
      </c>
      <c r="D15" s="33">
        <v>957</v>
      </c>
      <c r="E15" s="33">
        <v>541.79414699999995</v>
      </c>
      <c r="F15" s="33">
        <v>546</v>
      </c>
    </row>
    <row r="16" spans="1:6" s="32" customFormat="1" ht="15">
      <c r="A16" s="21" t="s">
        <v>36</v>
      </c>
      <c r="B16" s="26">
        <v>384386.82307621714</v>
      </c>
      <c r="C16" s="26">
        <v>350190.41789099999</v>
      </c>
      <c r="D16" s="26">
        <v>363054</v>
      </c>
      <c r="E16" s="26">
        <v>346239.3874699999</v>
      </c>
      <c r="F16" s="26">
        <v>350046</v>
      </c>
    </row>
    <row r="17" spans="1:6" s="32" customFormat="1">
      <c r="B17" s="33"/>
      <c r="C17" s="33"/>
      <c r="D17" s="33"/>
      <c r="E17" s="33"/>
      <c r="F17" s="33"/>
    </row>
    <row r="18" spans="1:6" s="32" customFormat="1">
      <c r="A18" s="32" t="s">
        <v>16</v>
      </c>
      <c r="B18" s="33"/>
      <c r="C18" s="33"/>
      <c r="D18" s="33"/>
      <c r="E18" s="33"/>
      <c r="F18" s="33"/>
    </row>
    <row r="19" spans="1:6" s="32" customFormat="1">
      <c r="A19" s="32" t="s">
        <v>38</v>
      </c>
      <c r="B19" s="33">
        <v>572.85728999683431</v>
      </c>
      <c r="C19" s="33">
        <v>538.20191899999998</v>
      </c>
      <c r="D19" s="33">
        <v>896</v>
      </c>
      <c r="E19" s="33">
        <v>820.37687500000004</v>
      </c>
      <c r="F19" s="33">
        <v>782</v>
      </c>
    </row>
    <row r="20" spans="1:6" s="32" customFormat="1">
      <c r="A20" s="32" t="s">
        <v>39</v>
      </c>
      <c r="B20" s="33">
        <v>402.64146699999998</v>
      </c>
      <c r="C20" s="33">
        <v>228.739327</v>
      </c>
      <c r="D20" s="33">
        <v>243</v>
      </c>
      <c r="E20" s="33">
        <v>289.05991</v>
      </c>
      <c r="F20" s="33">
        <v>260</v>
      </c>
    </row>
    <row r="21" spans="1:6" s="21" customFormat="1" ht="15">
      <c r="A21" s="32" t="s">
        <v>40</v>
      </c>
      <c r="B21" s="33">
        <v>5011.2802439999996</v>
      </c>
      <c r="C21" s="33">
        <v>1636.657332</v>
      </c>
      <c r="D21" s="33">
        <v>1633</v>
      </c>
      <c r="E21" s="33">
        <v>1080.246191</v>
      </c>
      <c r="F21" s="33">
        <v>1152</v>
      </c>
    </row>
    <row r="22" spans="1:6" s="21" customFormat="1" ht="15">
      <c r="A22" s="32" t="s">
        <v>45</v>
      </c>
      <c r="B22" s="33">
        <v>644.787051016747</v>
      </c>
      <c r="C22" s="33">
        <v>463.57028700000001</v>
      </c>
      <c r="D22" s="33">
        <v>8</v>
      </c>
      <c r="E22" s="33">
        <v>1.4893069999999999</v>
      </c>
      <c r="F22" s="33">
        <v>75</v>
      </c>
    </row>
    <row r="23" spans="1:6" s="32" customFormat="1">
      <c r="A23" s="32" t="s">
        <v>41</v>
      </c>
      <c r="B23" s="33">
        <v>1762.70298</v>
      </c>
      <c r="C23" s="33">
        <v>1164.6234340000001</v>
      </c>
      <c r="D23" s="33">
        <v>873</v>
      </c>
      <c r="E23" s="33">
        <v>717.77237300000002</v>
      </c>
      <c r="F23" s="33">
        <v>947</v>
      </c>
    </row>
    <row r="24" spans="1:6" s="32" customFormat="1">
      <c r="A24" s="32" t="s">
        <v>42</v>
      </c>
      <c r="B24" s="33">
        <v>11322.173145999999</v>
      </c>
      <c r="C24" s="33">
        <v>12491.543718000001</v>
      </c>
      <c r="D24" s="33">
        <v>4547</v>
      </c>
      <c r="E24" s="33">
        <v>4179.334707</v>
      </c>
      <c r="F24" s="33">
        <v>3723</v>
      </c>
    </row>
    <row r="25" spans="1:6" s="32" customFormat="1">
      <c r="A25" s="32" t="s">
        <v>18</v>
      </c>
      <c r="B25" s="33"/>
      <c r="C25" s="33">
        <v>294.03836699999999</v>
      </c>
      <c r="D25" s="33">
        <v>2163</v>
      </c>
      <c r="E25" s="33">
        <v>1521.8199520000001</v>
      </c>
      <c r="F25" s="33">
        <v>2127</v>
      </c>
    </row>
    <row r="26" spans="1:6" s="32" customFormat="1" ht="15">
      <c r="A26" s="70" t="s">
        <v>17</v>
      </c>
      <c r="B26" s="71">
        <v>19716.442178013582</v>
      </c>
      <c r="C26" s="71">
        <v>16817.374384000002</v>
      </c>
      <c r="D26" s="71">
        <v>10363</v>
      </c>
      <c r="E26" s="71">
        <v>8610.0993149999995</v>
      </c>
      <c r="F26" s="71">
        <v>9066</v>
      </c>
    </row>
    <row r="27" spans="1:6" s="32" customFormat="1" ht="15">
      <c r="A27" s="21"/>
      <c r="B27" s="26"/>
      <c r="C27" s="26"/>
      <c r="D27" s="26"/>
      <c r="E27" s="26"/>
      <c r="F27" s="26"/>
    </row>
    <row r="28" spans="1:6" s="32" customFormat="1">
      <c r="B28" s="33"/>
      <c r="C28" s="33"/>
      <c r="D28" s="33"/>
      <c r="E28" s="33"/>
      <c r="F28" s="33"/>
    </row>
    <row r="29" spans="1:6" s="32" customFormat="1" ht="15.75" thickBot="1">
      <c r="A29" s="72" t="s">
        <v>19</v>
      </c>
      <c r="B29" s="73">
        <v>404103.2652542307</v>
      </c>
      <c r="C29" s="73">
        <v>367007.79227500001</v>
      </c>
      <c r="D29" s="73">
        <v>373416</v>
      </c>
      <c r="E29" s="73">
        <v>354849.4867849999</v>
      </c>
      <c r="F29" s="73">
        <v>359112</v>
      </c>
    </row>
    <row r="30" spans="1:6" s="32" customFormat="1">
      <c r="B30" s="33"/>
      <c r="C30" s="33"/>
      <c r="D30" s="33"/>
      <c r="E30" s="33"/>
      <c r="F30" s="33"/>
    </row>
    <row r="31" spans="1:6" s="21" customFormat="1" ht="15">
      <c r="A31" s="21" t="s">
        <v>20</v>
      </c>
      <c r="B31" s="26"/>
      <c r="C31" s="26"/>
      <c r="D31" s="26"/>
      <c r="E31" s="26"/>
      <c r="F31" s="26"/>
    </row>
    <row r="32" spans="1:6" s="21" customFormat="1" ht="15">
      <c r="A32" s="32"/>
      <c r="B32" s="33"/>
      <c r="C32" s="33"/>
      <c r="D32" s="33"/>
      <c r="E32" s="33"/>
      <c r="F32" s="33"/>
    </row>
    <row r="33" spans="1:6" s="21" customFormat="1" ht="15">
      <c r="A33" s="21" t="s">
        <v>25</v>
      </c>
      <c r="B33" s="26">
        <v>168807.537044</v>
      </c>
      <c r="C33" s="26">
        <v>137929.04529899999</v>
      </c>
      <c r="D33" s="26">
        <v>147803</v>
      </c>
      <c r="E33" s="26">
        <v>150556.549573</v>
      </c>
      <c r="F33" s="26">
        <v>155372</v>
      </c>
    </row>
    <row r="34" spans="1:6" s="32" customFormat="1" ht="15">
      <c r="A34" s="21"/>
      <c r="B34" s="74"/>
      <c r="C34" s="74"/>
      <c r="D34" s="74"/>
      <c r="E34" s="74"/>
      <c r="F34" s="74"/>
    </row>
    <row r="35" spans="1:6" s="21" customFormat="1" ht="15">
      <c r="A35" s="21" t="s">
        <v>21</v>
      </c>
      <c r="B35" s="26"/>
      <c r="C35" s="26"/>
      <c r="D35" s="26"/>
      <c r="E35" s="26"/>
      <c r="F35" s="26"/>
    </row>
    <row r="36" spans="1:6" s="32" customFormat="1">
      <c r="A36" s="32" t="s">
        <v>43</v>
      </c>
      <c r="B36" s="33"/>
      <c r="C36" s="33"/>
      <c r="D36" s="33"/>
      <c r="E36" s="33"/>
      <c r="F36" s="33"/>
    </row>
    <row r="37" spans="1:6" s="32" customFormat="1">
      <c r="A37" s="32" t="s">
        <v>44</v>
      </c>
      <c r="B37" s="33">
        <v>185081.9568008029</v>
      </c>
      <c r="C37" s="33">
        <v>181535.19222199998</v>
      </c>
      <c r="D37" s="33">
        <v>181466</v>
      </c>
      <c r="E37" s="33">
        <v>165401.46210500001</v>
      </c>
      <c r="F37" s="33">
        <v>160719</v>
      </c>
    </row>
    <row r="38" spans="1:6" s="32" customFormat="1">
      <c r="A38" s="32" t="s">
        <v>122</v>
      </c>
      <c r="B38" s="33">
        <v>1405.1991829999999</v>
      </c>
      <c r="C38" s="33">
        <v>1097.5600440000001</v>
      </c>
      <c r="D38" s="33">
        <v>1307</v>
      </c>
      <c r="E38" s="33">
        <v>1320.4175749999999</v>
      </c>
      <c r="F38" s="33">
        <v>1370</v>
      </c>
    </row>
    <row r="39" spans="1:6" s="32" customFormat="1">
      <c r="A39" s="32" t="s">
        <v>45</v>
      </c>
      <c r="B39" s="33">
        <v>51.280557603054525</v>
      </c>
      <c r="C39" s="33">
        <v>480.69366400000001</v>
      </c>
      <c r="D39" s="33">
        <v>632</v>
      </c>
      <c r="E39" s="33">
        <v>381.90129300000001</v>
      </c>
      <c r="F39" s="33">
        <v>267</v>
      </c>
    </row>
    <row r="40" spans="1:6" s="32" customFormat="1">
      <c r="A40" s="32" t="s">
        <v>46</v>
      </c>
      <c r="B40" s="33">
        <v>24462.696317999998</v>
      </c>
      <c r="C40" s="33">
        <v>19728.555249000001</v>
      </c>
      <c r="D40" s="33">
        <v>21856</v>
      </c>
      <c r="E40" s="33">
        <v>22262.321598999999</v>
      </c>
      <c r="F40" s="33">
        <v>23148</v>
      </c>
    </row>
    <row r="41" spans="1:6" s="21" customFormat="1" ht="15">
      <c r="A41" s="44" t="s">
        <v>47</v>
      </c>
      <c r="B41" s="34">
        <v>1099.786885</v>
      </c>
      <c r="C41" s="34">
        <v>1662.6132789999999</v>
      </c>
      <c r="D41" s="34">
        <v>1907</v>
      </c>
      <c r="E41" s="34">
        <v>1590.354945</v>
      </c>
      <c r="F41" s="34">
        <v>1677</v>
      </c>
    </row>
    <row r="42" spans="1:6" s="21" customFormat="1" ht="15">
      <c r="A42" s="21" t="s">
        <v>48</v>
      </c>
      <c r="B42" s="26">
        <v>212100.91974440595</v>
      </c>
      <c r="C42" s="26">
        <v>204504.614458</v>
      </c>
      <c r="D42" s="26">
        <v>207168</v>
      </c>
      <c r="E42" s="26">
        <v>190956.457517</v>
      </c>
      <c r="F42" s="26">
        <v>187181</v>
      </c>
    </row>
    <row r="43" spans="1:6" s="75" customFormat="1">
      <c r="A43" s="32"/>
      <c r="B43" s="33"/>
      <c r="C43" s="33"/>
      <c r="D43" s="33"/>
      <c r="E43" s="33"/>
      <c r="F43" s="33"/>
    </row>
    <row r="44" spans="1:6" s="32" customFormat="1">
      <c r="A44" s="32" t="s">
        <v>49</v>
      </c>
      <c r="B44" s="33"/>
      <c r="C44" s="33"/>
      <c r="D44" s="33"/>
      <c r="E44" s="33"/>
      <c r="F44" s="33"/>
    </row>
    <row r="45" spans="1:6" s="32" customFormat="1">
      <c r="A45" s="32" t="s">
        <v>44</v>
      </c>
      <c r="B45" s="33">
        <v>14418.192686197075</v>
      </c>
      <c r="C45" s="33">
        <v>19897.890668</v>
      </c>
      <c r="D45" s="33">
        <v>13462</v>
      </c>
      <c r="E45" s="33">
        <v>8989.5936010000005</v>
      </c>
      <c r="F45" s="33">
        <v>12321</v>
      </c>
    </row>
    <row r="46" spans="1:6" s="32" customFormat="1">
      <c r="A46" s="32" t="s">
        <v>123</v>
      </c>
      <c r="B46" s="33">
        <v>89.737182000000004</v>
      </c>
      <c r="C46" s="33">
        <v>87.756423999999996</v>
      </c>
      <c r="D46" s="33">
        <v>64</v>
      </c>
      <c r="E46" s="33">
        <v>51.093384</v>
      </c>
      <c r="F46" s="33">
        <v>53</v>
      </c>
    </row>
    <row r="47" spans="1:6" s="75" customFormat="1">
      <c r="A47" s="32" t="s">
        <v>50</v>
      </c>
      <c r="B47" s="33">
        <v>928.12480800000003</v>
      </c>
      <c r="C47" s="33">
        <v>800.46450400000003</v>
      </c>
      <c r="D47" s="33">
        <v>669</v>
      </c>
      <c r="E47" s="33">
        <v>689.05088799999999</v>
      </c>
      <c r="F47" s="33">
        <v>573</v>
      </c>
    </row>
    <row r="48" spans="1:6" s="75" customFormat="1">
      <c r="A48" s="32" t="s">
        <v>124</v>
      </c>
      <c r="B48" s="33">
        <v>4737.4305750000003</v>
      </c>
      <c r="C48" s="33">
        <v>892.086861</v>
      </c>
      <c r="D48" s="33">
        <v>1748</v>
      </c>
      <c r="E48" s="33">
        <v>1123.4217470000001</v>
      </c>
      <c r="F48" s="33">
        <v>1446</v>
      </c>
    </row>
    <row r="49" spans="1:6" s="32" customFormat="1">
      <c r="A49" s="32" t="s">
        <v>45</v>
      </c>
      <c r="B49" s="33">
        <v>75.456279627699999</v>
      </c>
      <c r="C49" s="33">
        <v>0</v>
      </c>
      <c r="D49" s="33">
        <v>28</v>
      </c>
      <c r="E49" s="33">
        <v>42.481437999999997</v>
      </c>
      <c r="F49" s="33">
        <v>15</v>
      </c>
    </row>
    <row r="50" spans="1:6" s="32" customFormat="1">
      <c r="A50" s="44" t="s">
        <v>125</v>
      </c>
      <c r="B50" s="34">
        <v>2945.8666450000001</v>
      </c>
      <c r="C50" s="34">
        <v>2895.9333670000001</v>
      </c>
      <c r="D50" s="34">
        <v>2474</v>
      </c>
      <c r="E50" s="34">
        <v>2440.8379629999999</v>
      </c>
      <c r="F50" s="34">
        <v>2151</v>
      </c>
    </row>
    <row r="51" spans="1:6" s="32" customFormat="1" ht="15">
      <c r="A51" s="21" t="s">
        <v>51</v>
      </c>
      <c r="B51" s="26">
        <v>23194.808175824772</v>
      </c>
      <c r="C51" s="26">
        <v>24574.131824</v>
      </c>
      <c r="D51" s="26">
        <v>18445</v>
      </c>
      <c r="E51" s="26">
        <v>13336.479021000001</v>
      </c>
      <c r="F51" s="26">
        <v>16559</v>
      </c>
    </row>
    <row r="52" spans="1:6" s="32" customFormat="1" ht="15">
      <c r="A52" s="21"/>
      <c r="B52" s="26"/>
      <c r="C52" s="26"/>
      <c r="D52" s="26"/>
      <c r="E52" s="26"/>
      <c r="F52" s="26"/>
    </row>
    <row r="53" spans="1:6" s="21" customFormat="1" ht="15">
      <c r="A53" s="32"/>
      <c r="B53" s="33"/>
      <c r="C53" s="33"/>
      <c r="D53" s="33"/>
      <c r="E53" s="33"/>
      <c r="F53" s="33"/>
    </row>
    <row r="54" spans="1:6" s="21" customFormat="1" ht="15.75" thickBot="1">
      <c r="A54" s="72" t="s">
        <v>22</v>
      </c>
      <c r="B54" s="73">
        <v>404103.26496423071</v>
      </c>
      <c r="C54" s="73">
        <v>367007.79158099997</v>
      </c>
      <c r="D54" s="73">
        <v>373416</v>
      </c>
      <c r="E54" s="73">
        <v>354849.48611100001</v>
      </c>
      <c r="F54" s="73">
        <v>359112</v>
      </c>
    </row>
    <row r="55" spans="1:6" s="21" customFormat="1" ht="15">
      <c r="A55" s="19"/>
      <c r="B55" s="26"/>
      <c r="C55" s="26"/>
      <c r="D55" s="26"/>
      <c r="E55" s="26"/>
      <c r="F55" s="26"/>
    </row>
    <row r="56" spans="1:6" s="21" customFormat="1" ht="15">
      <c r="A56" s="19"/>
      <c r="B56" s="76"/>
      <c r="C56" s="76"/>
      <c r="D56" s="76"/>
      <c r="E56" s="76"/>
      <c r="F56" s="76"/>
    </row>
    <row r="57" spans="1:6" s="32" customFormat="1">
      <c r="A57" s="14"/>
      <c r="B57" s="33"/>
      <c r="C57" s="33"/>
      <c r="D57" s="33"/>
      <c r="E57" s="33"/>
      <c r="F57" s="33"/>
    </row>
    <row r="58" spans="1:6">
      <c r="B58" s="39"/>
      <c r="C58" s="39"/>
      <c r="D58" s="39"/>
      <c r="E58" s="39"/>
      <c r="F58" s="39"/>
    </row>
    <row r="59" spans="1:6">
      <c r="B59" s="2"/>
      <c r="C59" s="2"/>
      <c r="D59" s="2"/>
      <c r="E59" s="2"/>
      <c r="F59" s="2"/>
    </row>
    <row r="60" spans="1:6">
      <c r="B60" s="2"/>
      <c r="C60" s="2"/>
      <c r="D60" s="2"/>
      <c r="E60" s="2"/>
      <c r="F60" s="2"/>
    </row>
    <row r="61" spans="1:6">
      <c r="B61" s="2"/>
      <c r="C61" s="2"/>
      <c r="D61" s="2"/>
      <c r="E61" s="2"/>
      <c r="F61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6"/>
  <sheetViews>
    <sheetView showGridLines="0" zoomScale="115" zoomScaleNormal="115" workbookViewId="0">
      <pane xSplit="1" ySplit="7" topLeftCell="B43" activePane="bottomRight" state="frozen"/>
      <selection activeCell="AM12" sqref="AM12"/>
      <selection pane="topRight" activeCell="AM12" sqref="AM12"/>
      <selection pane="bottomLeft" activeCell="AM12" sqref="AM12"/>
      <selection pane="bottomRight" activeCell="F7" sqref="F7"/>
    </sheetView>
  </sheetViews>
  <sheetFormatPr defaultColWidth="9" defaultRowHeight="14.25"/>
  <cols>
    <col min="1" max="1" width="66" style="14" customWidth="1"/>
    <col min="2" max="6" width="11.875" style="32" customWidth="1"/>
    <col min="7" max="7" width="9" style="32"/>
    <col min="8" max="8" width="12" style="32" customWidth="1"/>
    <col min="9" max="16384" width="9" style="32"/>
  </cols>
  <sheetData>
    <row r="1" spans="1:7" s="47" customFormat="1" ht="18">
      <c r="A1" s="61" t="str">
        <f>company</f>
        <v>Heimstaden AB</v>
      </c>
      <c r="B1" s="62"/>
      <c r="C1" s="62"/>
      <c r="D1" s="62"/>
      <c r="E1" s="62"/>
      <c r="F1" s="62"/>
    </row>
    <row r="2" spans="1:7" s="47" customFormat="1" ht="18">
      <c r="A2" s="60" t="str">
        <f>'Incomestatement-Y'!$A$2</f>
        <v>Q4 2025</v>
      </c>
      <c r="B2" s="62"/>
      <c r="C2" s="62"/>
      <c r="D2" s="62"/>
      <c r="E2" s="62"/>
      <c r="F2" s="62"/>
    </row>
    <row r="3" spans="1:7" s="47" customFormat="1">
      <c r="A3" s="48"/>
      <c r="B3" s="49"/>
      <c r="C3" s="49"/>
      <c r="D3" s="49"/>
      <c r="E3" s="49"/>
      <c r="F3" s="49"/>
    </row>
    <row r="4" spans="1:7" ht="18">
      <c r="A4" s="56" t="s">
        <v>120</v>
      </c>
    </row>
    <row r="5" spans="1:7" ht="15">
      <c r="A5" s="41"/>
    </row>
    <row r="6" spans="1:7" ht="15">
      <c r="A6" s="42" t="s">
        <v>2</v>
      </c>
      <c r="B6" s="77">
        <v>2022</v>
      </c>
      <c r="C6" s="77">
        <v>2023</v>
      </c>
      <c r="D6" s="77">
        <v>2024</v>
      </c>
      <c r="E6" s="77">
        <v>2025</v>
      </c>
      <c r="F6" s="77" t="s">
        <v>140</v>
      </c>
    </row>
    <row r="7" spans="1:7" s="21" customFormat="1" ht="15">
      <c r="A7" s="64" t="s">
        <v>23</v>
      </c>
      <c r="B7" s="64"/>
      <c r="C7" s="64"/>
      <c r="D7" s="64"/>
      <c r="E7" s="64"/>
      <c r="F7" s="64"/>
    </row>
    <row r="8" spans="1:7">
      <c r="A8" s="32" t="s">
        <v>31</v>
      </c>
      <c r="B8" s="33">
        <v>-6994.9579999999996</v>
      </c>
      <c r="C8" s="33">
        <v>-29007.971000000001</v>
      </c>
      <c r="D8" s="33">
        <v>10402.782753</v>
      </c>
      <c r="E8" s="33">
        <v>16011.613072999999</v>
      </c>
      <c r="F8" s="33">
        <v>2941</v>
      </c>
      <c r="G8" s="33"/>
    </row>
    <row r="9" spans="1:7">
      <c r="A9" s="32"/>
      <c r="B9" s="33"/>
      <c r="C9" s="33"/>
      <c r="D9" s="33"/>
      <c r="E9" s="33"/>
      <c r="F9" s="33"/>
      <c r="G9" s="33"/>
    </row>
    <row r="10" spans="1:7">
      <c r="A10" s="32" t="s">
        <v>54</v>
      </c>
      <c r="B10" s="33"/>
      <c r="C10" s="33"/>
      <c r="D10" s="33"/>
      <c r="E10" s="33"/>
      <c r="F10" s="33"/>
    </row>
    <row r="11" spans="1:7">
      <c r="A11" s="65" t="s">
        <v>71</v>
      </c>
      <c r="B11" s="33">
        <v>4547.3750000000009</v>
      </c>
      <c r="C11" s="33">
        <v>31080.927</v>
      </c>
      <c r="D11" s="33">
        <v>-8553.6717809999991</v>
      </c>
      <c r="E11" s="33">
        <v>-9498.2618590000002</v>
      </c>
      <c r="F11" s="33">
        <v>-2611</v>
      </c>
      <c r="G11" s="33"/>
    </row>
    <row r="12" spans="1:7">
      <c r="A12" s="65" t="s">
        <v>103</v>
      </c>
      <c r="B12" s="33">
        <v>-401.82804832621525</v>
      </c>
      <c r="C12" s="33">
        <v>-25.479409</v>
      </c>
      <c r="D12" s="33">
        <v>707.10162400000002</v>
      </c>
      <c r="E12" s="33">
        <v>32.254399999999997</v>
      </c>
      <c r="F12" s="33">
        <v>27</v>
      </c>
      <c r="G12" s="33"/>
    </row>
    <row r="13" spans="1:7">
      <c r="A13" s="65" t="s">
        <v>72</v>
      </c>
      <c r="B13" s="33">
        <v>-883.47199999999998</v>
      </c>
      <c r="C13" s="33">
        <v>1172.5</v>
      </c>
      <c r="D13" s="33">
        <v>614.59620199999995</v>
      </c>
      <c r="E13" s="33">
        <v>-69.660832999999997</v>
      </c>
      <c r="F13" s="33">
        <v>-410</v>
      </c>
      <c r="G13" s="33"/>
    </row>
    <row r="14" spans="1:7">
      <c r="A14" s="65" t="s">
        <v>32</v>
      </c>
      <c r="B14" s="33">
        <v>-341.87684100000001</v>
      </c>
      <c r="C14" s="33">
        <v>-383.79693800000007</v>
      </c>
      <c r="D14" s="33">
        <v>-238</v>
      </c>
      <c r="E14" s="33">
        <v>-136.37264400000001</v>
      </c>
      <c r="F14" s="33">
        <v>-22</v>
      </c>
      <c r="G14" s="33"/>
    </row>
    <row r="15" spans="1:7">
      <c r="A15" s="65" t="s">
        <v>113</v>
      </c>
      <c r="B15" s="33">
        <v>3252.5249020000001</v>
      </c>
      <c r="C15" s="33">
        <v>5759.8122199999998</v>
      </c>
      <c r="D15" s="33">
        <v>6554</v>
      </c>
      <c r="E15" s="33">
        <v>6536.0173869999999</v>
      </c>
      <c r="F15" s="33">
        <v>1540</v>
      </c>
      <c r="G15" s="33"/>
    </row>
    <row r="16" spans="1:7">
      <c r="A16" s="65" t="s">
        <v>112</v>
      </c>
      <c r="B16" s="33">
        <v>-409</v>
      </c>
      <c r="C16" s="33">
        <v>863.72299999999996</v>
      </c>
      <c r="D16" s="33">
        <v>44.305143000000001</v>
      </c>
      <c r="E16" s="33">
        <v>-39.954172</v>
      </c>
      <c r="F16" s="33">
        <v>-79</v>
      </c>
      <c r="G16" s="33"/>
    </row>
    <row r="17" spans="1:7">
      <c r="A17" s="65" t="s">
        <v>101</v>
      </c>
      <c r="B17" s="33">
        <v>0</v>
      </c>
      <c r="C17" s="33">
        <v>-206.22200000000001</v>
      </c>
      <c r="D17" s="33">
        <v>-1686.9722939999999</v>
      </c>
      <c r="E17" s="33">
        <v>-2206.5794580000002</v>
      </c>
      <c r="F17" s="33">
        <v>-551</v>
      </c>
      <c r="G17" s="33"/>
    </row>
    <row r="18" spans="1:7" s="21" customFormat="1" ht="15">
      <c r="A18" s="65" t="s">
        <v>73</v>
      </c>
      <c r="B18" s="33">
        <v>10027</v>
      </c>
      <c r="C18" s="33">
        <v>-223</v>
      </c>
      <c r="D18" s="33">
        <v>2264.8250000000003</v>
      </c>
      <c r="E18" s="33">
        <v>12.67385512869987</v>
      </c>
      <c r="F18" s="33">
        <v>1765</v>
      </c>
      <c r="G18" s="26"/>
    </row>
    <row r="19" spans="1:7">
      <c r="A19" s="32"/>
      <c r="B19" s="33"/>
      <c r="C19" s="33"/>
      <c r="D19" s="33"/>
      <c r="E19" s="33"/>
      <c r="F19" s="33"/>
    </row>
    <row r="20" spans="1:7" ht="15">
      <c r="A20" s="64" t="s">
        <v>53</v>
      </c>
      <c r="B20" s="66"/>
      <c r="C20" s="66"/>
      <c r="D20" s="66"/>
      <c r="E20" s="66"/>
      <c r="F20" s="66"/>
    </row>
    <row r="21" spans="1:7" s="21" customFormat="1" ht="15">
      <c r="A21" s="32" t="s">
        <v>126</v>
      </c>
      <c r="B21" s="33">
        <v>-785.12599999999998</v>
      </c>
      <c r="C21" s="33">
        <v>-216.27984599999999</v>
      </c>
      <c r="D21" s="33">
        <v>-493.53523200000001</v>
      </c>
      <c r="E21" s="33">
        <v>-319.00358900000003</v>
      </c>
      <c r="F21" s="33">
        <v>-334</v>
      </c>
    </row>
    <row r="22" spans="1:7">
      <c r="A22" s="32" t="s">
        <v>127</v>
      </c>
      <c r="B22" s="33">
        <v>-320.3760000000002</v>
      </c>
      <c r="C22" s="33">
        <v>-1417.326</v>
      </c>
      <c r="D22" s="33">
        <v>247.39486099999976</v>
      </c>
      <c r="E22" s="33">
        <v>-523.98075699999936</v>
      </c>
      <c r="F22" s="33">
        <v>88</v>
      </c>
    </row>
    <row r="23" spans="1:7" ht="15">
      <c r="A23" s="26" t="s">
        <v>78</v>
      </c>
      <c r="B23" s="26">
        <v>7690.2630126737859</v>
      </c>
      <c r="C23" s="26">
        <v>7396.8870269999998</v>
      </c>
      <c r="D23" s="26">
        <v>9862.8262759999998</v>
      </c>
      <c r="E23" s="26">
        <v>9798.7454031286998</v>
      </c>
      <c r="F23" s="26">
        <v>2355</v>
      </c>
    </row>
    <row r="24" spans="1:7" ht="15">
      <c r="A24" s="21"/>
      <c r="B24" s="67"/>
      <c r="C24" s="67"/>
      <c r="D24" s="67"/>
      <c r="E24" s="67"/>
      <c r="F24" s="67"/>
    </row>
    <row r="25" spans="1:7">
      <c r="A25" s="32" t="s">
        <v>79</v>
      </c>
      <c r="B25" s="68">
        <v>-2693</v>
      </c>
      <c r="C25" s="68">
        <v>-5722.28</v>
      </c>
      <c r="D25" s="68">
        <v>-6640</v>
      </c>
      <c r="E25" s="68">
        <v>-6184.2550000000001</v>
      </c>
      <c r="F25" s="68">
        <v>-1886</v>
      </c>
    </row>
    <row r="26" spans="1:7">
      <c r="A26" s="32" t="s">
        <v>80</v>
      </c>
      <c r="B26" s="68">
        <v>341</v>
      </c>
      <c r="C26" s="68">
        <v>384</v>
      </c>
      <c r="D26" s="68">
        <v>235</v>
      </c>
      <c r="E26" s="68">
        <v>103.19787000000001</v>
      </c>
      <c r="F26" s="68">
        <v>14</v>
      </c>
    </row>
    <row r="27" spans="1:7">
      <c r="A27" s="32" t="s">
        <v>128</v>
      </c>
      <c r="B27" s="33">
        <v>-1001.091</v>
      </c>
      <c r="C27" s="33">
        <v>-939.60799999999995</v>
      </c>
      <c r="D27" s="33">
        <v>-514.13149199999998</v>
      </c>
      <c r="E27" s="33">
        <v>-975.946146</v>
      </c>
      <c r="F27" s="33">
        <v>-237</v>
      </c>
    </row>
    <row r="28" spans="1:7" ht="15">
      <c r="A28" s="26" t="s">
        <v>52</v>
      </c>
      <c r="B28" s="26">
        <v>4337.1720126737855</v>
      </c>
      <c r="C28" s="26">
        <v>1118.9990269999998</v>
      </c>
      <c r="D28" s="26">
        <v>2943.6947839999993</v>
      </c>
      <c r="E28" s="26">
        <v>2741.7421271286994</v>
      </c>
      <c r="F28" s="26">
        <v>247</v>
      </c>
    </row>
    <row r="29" spans="1:7">
      <c r="A29" s="32"/>
      <c r="B29" s="33"/>
      <c r="C29" s="33"/>
      <c r="D29" s="33"/>
      <c r="E29" s="33"/>
      <c r="F29" s="33"/>
    </row>
    <row r="30" spans="1:7" ht="15">
      <c r="A30" s="64" t="s">
        <v>69</v>
      </c>
      <c r="B30" s="66"/>
      <c r="C30" s="66"/>
      <c r="D30" s="66"/>
      <c r="E30" s="66"/>
      <c r="F30" s="66"/>
    </row>
    <row r="31" spans="1:7">
      <c r="A31" s="32" t="s">
        <v>129</v>
      </c>
      <c r="B31" s="33">
        <v>-11292.451999999999</v>
      </c>
      <c r="C31" s="33">
        <v>-2172.6210000000001</v>
      </c>
      <c r="D31" s="33">
        <v>-538.31760299999996</v>
      </c>
      <c r="E31" s="33">
        <v>0</v>
      </c>
      <c r="F31" s="33">
        <v>0</v>
      </c>
    </row>
    <row r="32" spans="1:7">
      <c r="A32" s="32" t="s">
        <v>97</v>
      </c>
      <c r="B32" s="33">
        <v>663.55</v>
      </c>
      <c r="C32" s="33">
        <v>2621.9690000000001</v>
      </c>
      <c r="D32" s="33">
        <v>8107.9662663968002</v>
      </c>
      <c r="E32" s="33">
        <v>14931.957824806153</v>
      </c>
      <c r="F32" s="33">
        <v>1927</v>
      </c>
    </row>
    <row r="33" spans="1:6">
      <c r="A33" s="33" t="s">
        <v>92</v>
      </c>
      <c r="B33" s="33">
        <v>0</v>
      </c>
      <c r="C33" s="33">
        <v>1492</v>
      </c>
      <c r="D33" s="33">
        <v>686.07823900000005</v>
      </c>
      <c r="E33" s="33">
        <v>0</v>
      </c>
      <c r="F33" s="33">
        <v>0</v>
      </c>
    </row>
    <row r="34" spans="1:6">
      <c r="A34" s="32" t="s">
        <v>130</v>
      </c>
      <c r="B34" s="33">
        <v>-9743.1990000000005</v>
      </c>
      <c r="C34" s="33">
        <v>-8431.6360000000004</v>
      </c>
      <c r="D34" s="33">
        <v>-5663</v>
      </c>
      <c r="E34" s="33">
        <v>-4492.9315206386009</v>
      </c>
      <c r="F34" s="33">
        <v>-952</v>
      </c>
    </row>
    <row r="35" spans="1:6" s="21" customFormat="1" ht="15">
      <c r="A35" s="32" t="s">
        <v>131</v>
      </c>
      <c r="B35" s="33">
        <v>-670.53</v>
      </c>
      <c r="C35" s="33">
        <v>321.70400000000001</v>
      </c>
      <c r="D35" s="33">
        <v>0</v>
      </c>
      <c r="E35" s="33">
        <v>0</v>
      </c>
      <c r="F35" s="33">
        <v>0</v>
      </c>
    </row>
    <row r="36" spans="1:6" s="21" customFormat="1" ht="15">
      <c r="A36" s="32" t="s">
        <v>132</v>
      </c>
      <c r="B36" s="33">
        <v>-47.122999999999998</v>
      </c>
      <c r="C36" s="33">
        <v>-67.686000000000007</v>
      </c>
      <c r="D36" s="33">
        <v>-24</v>
      </c>
      <c r="E36" s="33">
        <v>-18.006343000000001</v>
      </c>
      <c r="F36" s="33">
        <v>-8</v>
      </c>
    </row>
    <row r="37" spans="1:6" s="21" customFormat="1" ht="15">
      <c r="A37" s="32" t="s">
        <v>56</v>
      </c>
      <c r="B37" s="33"/>
      <c r="C37" s="33">
        <v>-59.4</v>
      </c>
      <c r="D37" s="33">
        <v>-56</v>
      </c>
      <c r="E37" s="33">
        <v>-87.971753000000007</v>
      </c>
      <c r="F37" s="33">
        <v>-15</v>
      </c>
    </row>
    <row r="38" spans="1:6" s="21" customFormat="1" ht="15">
      <c r="A38" s="32" t="s">
        <v>77</v>
      </c>
      <c r="B38" s="33">
        <v>-337.50599999999997</v>
      </c>
      <c r="C38" s="33">
        <v>807.08899999999994</v>
      </c>
      <c r="D38" s="33">
        <v>92</v>
      </c>
      <c r="E38" s="33">
        <v>208.09166999999999</v>
      </c>
      <c r="F38" s="33">
        <v>-4</v>
      </c>
    </row>
    <row r="39" spans="1:6" s="21" customFormat="1" ht="15">
      <c r="A39" s="32" t="s">
        <v>55</v>
      </c>
      <c r="B39" s="33">
        <v>-4242.4930000000004</v>
      </c>
      <c r="C39" s="33">
        <v>-626.79200000000003</v>
      </c>
      <c r="D39" s="33">
        <v>153</v>
      </c>
      <c r="E39" s="33">
        <v>-23.529928000000002</v>
      </c>
      <c r="F39" s="33">
        <v>1</v>
      </c>
    </row>
    <row r="40" spans="1:6" s="21" customFormat="1" ht="15">
      <c r="A40" s="26" t="s">
        <v>64</v>
      </c>
      <c r="B40" s="26">
        <v>-25669.753000000004</v>
      </c>
      <c r="C40" s="26">
        <v>-6115.3730000000005</v>
      </c>
      <c r="D40" s="26">
        <v>2757.7269023968001</v>
      </c>
      <c r="E40" s="26">
        <v>10517.609950167554</v>
      </c>
      <c r="F40" s="26">
        <v>949</v>
      </c>
    </row>
    <row r="41" spans="1:6">
      <c r="A41" s="32"/>
      <c r="B41" s="33"/>
      <c r="C41" s="33"/>
      <c r="D41" s="33"/>
      <c r="E41" s="33"/>
      <c r="F41" s="33"/>
    </row>
    <row r="42" spans="1:6" s="21" customFormat="1" ht="15">
      <c r="A42" s="64" t="s">
        <v>24</v>
      </c>
      <c r="B42" s="66"/>
      <c r="C42" s="66"/>
      <c r="D42" s="66"/>
      <c r="E42" s="66"/>
      <c r="F42" s="66"/>
    </row>
    <row r="43" spans="1:6">
      <c r="A43" s="32" t="s">
        <v>133</v>
      </c>
      <c r="B43" s="33">
        <v>50572.921000000002</v>
      </c>
      <c r="C43" s="33">
        <v>35595.679582999997</v>
      </c>
      <c r="D43" s="33">
        <v>35392</v>
      </c>
      <c r="E43" s="33">
        <v>45933.849161148901</v>
      </c>
      <c r="F43" s="33">
        <v>9101</v>
      </c>
    </row>
    <row r="44" spans="1:6">
      <c r="A44" s="32" t="s">
        <v>57</v>
      </c>
      <c r="B44" s="33">
        <v>-44339.188000000002</v>
      </c>
      <c r="C44" s="33">
        <v>-29609.957048999997</v>
      </c>
      <c r="D44" s="33">
        <v>-47693</v>
      </c>
      <c r="E44" s="33">
        <v>-57617.868826148901</v>
      </c>
      <c r="F44" s="33">
        <v>-11954</v>
      </c>
    </row>
    <row r="45" spans="1:6">
      <c r="A45" s="32" t="s">
        <v>58</v>
      </c>
      <c r="B45" s="33">
        <v>0</v>
      </c>
      <c r="C45" s="33">
        <v>-1500</v>
      </c>
      <c r="D45" s="33">
        <v>0</v>
      </c>
      <c r="E45" s="33">
        <v>0</v>
      </c>
      <c r="F45" s="33">
        <v>0</v>
      </c>
    </row>
    <row r="46" spans="1:6">
      <c r="A46" s="32" t="s">
        <v>26</v>
      </c>
      <c r="B46" s="33">
        <v>0</v>
      </c>
      <c r="C46" s="33">
        <v>-3476.9719999999998</v>
      </c>
      <c r="D46" s="33">
        <v>0</v>
      </c>
      <c r="E46" s="33">
        <v>0</v>
      </c>
      <c r="F46" s="33">
        <v>0</v>
      </c>
    </row>
    <row r="47" spans="1:6">
      <c r="A47" s="32" t="s">
        <v>59</v>
      </c>
      <c r="B47" s="33">
        <v>-117.187</v>
      </c>
      <c r="C47" s="33">
        <v>-117.187</v>
      </c>
      <c r="D47" s="33">
        <v>-59</v>
      </c>
      <c r="E47" s="33">
        <v>0</v>
      </c>
      <c r="F47" s="33">
        <v>0</v>
      </c>
    </row>
    <row r="48" spans="1:6">
      <c r="A48" s="32" t="s">
        <v>60</v>
      </c>
      <c r="B48" s="33">
        <v>0</v>
      </c>
      <c r="C48" s="33">
        <v>0</v>
      </c>
      <c r="D48" s="33">
        <v>0</v>
      </c>
      <c r="E48" s="33">
        <v>0</v>
      </c>
      <c r="F48" s="33">
        <v>0</v>
      </c>
    </row>
    <row r="49" spans="1:6">
      <c r="A49" s="32" t="s">
        <v>26</v>
      </c>
      <c r="B49" s="33">
        <v>14069.508442</v>
      </c>
      <c r="C49" s="33">
        <v>7045.4610000000002</v>
      </c>
      <c r="D49" s="33">
        <v>14</v>
      </c>
      <c r="E49" s="33">
        <v>0</v>
      </c>
      <c r="F49" s="33">
        <v>0</v>
      </c>
    </row>
    <row r="50" spans="1:6">
      <c r="A50" s="32" t="s">
        <v>61</v>
      </c>
      <c r="B50" s="33">
        <v>0</v>
      </c>
      <c r="C50" s="33">
        <v>0</v>
      </c>
      <c r="D50" s="33">
        <v>5743</v>
      </c>
      <c r="E50" s="33">
        <v>0</v>
      </c>
      <c r="F50" s="33">
        <v>5361</v>
      </c>
    </row>
    <row r="51" spans="1:6">
      <c r="A51" s="32" t="s">
        <v>81</v>
      </c>
      <c r="B51" s="33">
        <v>-7100.3590000000004</v>
      </c>
      <c r="C51" s="33">
        <v>-58.497</v>
      </c>
      <c r="D51" s="33">
        <v>-5759</v>
      </c>
      <c r="E51" s="33">
        <v>-984.85605999999996</v>
      </c>
      <c r="F51" s="33">
        <v>-3559</v>
      </c>
    </row>
    <row r="52" spans="1:6">
      <c r="A52" s="32" t="s">
        <v>109</v>
      </c>
      <c r="B52" s="33">
        <v>-1288.7829999999999</v>
      </c>
      <c r="C52" s="33">
        <v>-1468.002</v>
      </c>
      <c r="D52" s="33">
        <v>-1345</v>
      </c>
      <c r="E52" s="33">
        <v>-741.22273399999995</v>
      </c>
      <c r="F52" s="33">
        <v>-727</v>
      </c>
    </row>
    <row r="53" spans="1:6">
      <c r="A53" s="32" t="s">
        <v>111</v>
      </c>
      <c r="B53" s="33"/>
      <c r="C53" s="33"/>
      <c r="D53" s="33"/>
      <c r="E53" s="33">
        <v>-133.8119082915</v>
      </c>
      <c r="F53" s="33">
        <v>0</v>
      </c>
    </row>
    <row r="54" spans="1:6">
      <c r="A54" s="32" t="s">
        <v>62</v>
      </c>
      <c r="B54" s="33">
        <v>-252.56399999999999</v>
      </c>
      <c r="C54" s="33">
        <v>-397.39400000000012</v>
      </c>
      <c r="D54" s="33">
        <v>147</v>
      </c>
      <c r="E54" s="33">
        <v>55.616331000000002</v>
      </c>
      <c r="F54" s="33">
        <v>17</v>
      </c>
    </row>
    <row r="55" spans="1:6" ht="15">
      <c r="A55" s="21" t="s">
        <v>63</v>
      </c>
      <c r="B55" s="26">
        <v>11544.348442</v>
      </c>
      <c r="C55" s="26">
        <v>6013.1315340000001</v>
      </c>
      <c r="D55" s="26">
        <v>-13560</v>
      </c>
      <c r="E55" s="26">
        <v>-13488.294036291501</v>
      </c>
      <c r="F55" s="26">
        <v>-1762</v>
      </c>
    </row>
    <row r="56" spans="1:6" ht="15">
      <c r="A56" s="32"/>
      <c r="B56" s="26"/>
      <c r="C56" s="26"/>
      <c r="D56" s="26"/>
      <c r="E56" s="26"/>
      <c r="F56" s="26"/>
    </row>
    <row r="57" spans="1:6" ht="15">
      <c r="A57" s="28" t="s">
        <v>66</v>
      </c>
      <c r="B57" s="36">
        <v>-9786.8465579999993</v>
      </c>
      <c r="C57" s="36">
        <v>1016.3762163389995</v>
      </c>
      <c r="D57" s="36">
        <v>-7858.5783136032005</v>
      </c>
      <c r="E57" s="36">
        <v>-228.94195899524766</v>
      </c>
      <c r="F57" s="36">
        <v>-567</v>
      </c>
    </row>
    <row r="58" spans="1:6" ht="15">
      <c r="A58" s="29" t="s">
        <v>65</v>
      </c>
      <c r="B58" s="37">
        <v>20487.537199999992</v>
      </c>
      <c r="C58" s="37">
        <v>11322.172926000003</v>
      </c>
      <c r="D58" s="37">
        <v>12491.944719338999</v>
      </c>
      <c r="E58" s="37">
        <v>4546.7275319999999</v>
      </c>
      <c r="F58" s="37">
        <v>4179.4344500047528</v>
      </c>
    </row>
    <row r="59" spans="1:6" ht="15">
      <c r="A59" s="28" t="s">
        <v>67</v>
      </c>
      <c r="B59" s="36">
        <v>621.60500000000002</v>
      </c>
      <c r="C59" s="36">
        <v>153.11699999999999</v>
      </c>
      <c r="D59" s="36">
        <v>-87</v>
      </c>
      <c r="E59" s="36">
        <v>-138.351123</v>
      </c>
      <c r="F59" s="36">
        <v>111</v>
      </c>
    </row>
    <row r="60" spans="1:6" ht="15">
      <c r="A60" s="30" t="s">
        <v>68</v>
      </c>
      <c r="B60" s="38">
        <v>11322.172926000003</v>
      </c>
      <c r="C60" s="38">
        <v>12491.944719338999</v>
      </c>
      <c r="D60" s="38">
        <v>4546</v>
      </c>
      <c r="E60" s="38">
        <v>4179.4344500047528</v>
      </c>
      <c r="F60" s="38">
        <v>3723</v>
      </c>
    </row>
    <row r="61" spans="1:6">
      <c r="B61" s="33"/>
      <c r="C61" s="33"/>
      <c r="D61" s="33"/>
      <c r="E61" s="33"/>
      <c r="F61" s="33"/>
    </row>
    <row r="62" spans="1:6">
      <c r="B62" s="33"/>
      <c r="C62" s="33"/>
      <c r="D62" s="33"/>
      <c r="E62" s="33"/>
      <c r="F62" s="33"/>
    </row>
    <row r="63" spans="1:6">
      <c r="B63" s="33"/>
      <c r="C63" s="33"/>
      <c r="D63" s="33"/>
      <c r="E63" s="33"/>
      <c r="F63" s="33"/>
    </row>
    <row r="64" spans="1:6">
      <c r="B64" s="33"/>
      <c r="C64" s="33"/>
      <c r="D64" s="33"/>
      <c r="E64" s="33"/>
      <c r="F64" s="33"/>
    </row>
    <row r="65" spans="2:6">
      <c r="B65" s="33"/>
      <c r="C65" s="33"/>
      <c r="D65" s="33"/>
      <c r="E65" s="33"/>
      <c r="F65" s="33"/>
    </row>
    <row r="66" spans="2:6">
      <c r="B66" s="33"/>
      <c r="C66" s="33"/>
      <c r="D66" s="33"/>
      <c r="E66" s="33"/>
      <c r="F66" s="33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4"/>
  <sheetViews>
    <sheetView showGridLines="0" zoomScale="85" zoomScaleNormal="85" workbookViewId="0">
      <pane xSplit="1" ySplit="6" topLeftCell="B17" activePane="bottomRight" state="frozen"/>
      <selection activeCell="AM12" sqref="AM12"/>
      <selection pane="topRight" activeCell="AM12" sqref="AM12"/>
      <selection pane="bottomLeft" activeCell="AM12" sqref="AM12"/>
      <selection pane="bottomRight" activeCell="R7" sqref="R7"/>
    </sheetView>
  </sheetViews>
  <sheetFormatPr defaultColWidth="9" defaultRowHeight="14.25"/>
  <cols>
    <col min="1" max="1" width="37.5" style="14" customWidth="1"/>
    <col min="2" max="18" width="11" style="32" customWidth="1"/>
    <col min="19" max="16384" width="9" style="32"/>
  </cols>
  <sheetData>
    <row r="1" spans="1:18" s="51" customFormat="1" ht="17.649999999999999" customHeight="1">
      <c r="A1" s="61" t="str">
        <f>company</f>
        <v>Heimstaden AB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s="51" customFormat="1" ht="17.649999999999999" customHeight="1">
      <c r="A2" s="60" t="str">
        <f>'Incomestatement-Y'!$A$2</f>
        <v>Q4 2025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s="47" customFormat="1">
      <c r="A3" s="48"/>
    </row>
    <row r="4" spans="1:18" ht="18">
      <c r="A4" s="55" t="s">
        <v>118</v>
      </c>
    </row>
    <row r="5" spans="1:18" ht="15">
      <c r="A5" s="41"/>
    </row>
    <row r="6" spans="1:18" s="44" customFormat="1" ht="15">
      <c r="A6" s="42" t="s">
        <v>2</v>
      </c>
      <c r="B6" s="43" t="s">
        <v>74</v>
      </c>
      <c r="C6" s="43" t="s">
        <v>76</v>
      </c>
      <c r="D6" s="43" t="s">
        <v>82</v>
      </c>
      <c r="E6" s="43" t="s">
        <v>84</v>
      </c>
      <c r="F6" s="43" t="s">
        <v>86</v>
      </c>
      <c r="G6" s="43" t="s">
        <v>87</v>
      </c>
      <c r="H6" s="43" t="s">
        <v>88</v>
      </c>
      <c r="I6" s="43" t="s">
        <v>89</v>
      </c>
      <c r="J6" s="43" t="s">
        <v>90</v>
      </c>
      <c r="K6" s="43" t="s">
        <v>91</v>
      </c>
      <c r="L6" s="43" t="s">
        <v>93</v>
      </c>
      <c r="M6" s="43" t="s">
        <v>95</v>
      </c>
      <c r="N6" s="43" t="s">
        <v>96</v>
      </c>
      <c r="O6" s="43" t="s">
        <v>98</v>
      </c>
      <c r="P6" s="43" t="s">
        <v>110</v>
      </c>
      <c r="Q6" s="43" t="s">
        <v>134</v>
      </c>
      <c r="R6" s="43" t="s">
        <v>139</v>
      </c>
    </row>
    <row r="7" spans="1:18">
      <c r="A7" s="14" t="s">
        <v>7</v>
      </c>
      <c r="B7" s="22">
        <v>3154.2693210000002</v>
      </c>
      <c r="C7" s="22">
        <v>3291.7180709999998</v>
      </c>
      <c r="D7" s="22">
        <v>3283.2799750000004</v>
      </c>
      <c r="E7" s="22">
        <v>3474.3462820000004</v>
      </c>
      <c r="F7" s="22">
        <v>3698.0514429999998</v>
      </c>
      <c r="G7" s="22">
        <v>3800.4751849999998</v>
      </c>
      <c r="H7" s="22">
        <v>3904.5286699999997</v>
      </c>
      <c r="I7" s="22">
        <v>3850.2090020000014</v>
      </c>
      <c r="J7" s="22">
        <v>3876.2562010000001</v>
      </c>
      <c r="K7" s="22">
        <v>3942.5974289999995</v>
      </c>
      <c r="L7" s="22">
        <v>4017.239606000001</v>
      </c>
      <c r="M7" s="22">
        <v>4082.5789909999985</v>
      </c>
      <c r="N7" s="22">
        <v>4023.3872769999998</v>
      </c>
      <c r="O7" s="22">
        <v>3959.4808520000006</v>
      </c>
      <c r="P7" s="22">
        <v>3988.7417819999991</v>
      </c>
      <c r="Q7" s="22">
        <v>3944.6807859999999</v>
      </c>
      <c r="R7" s="22">
        <v>3925</v>
      </c>
    </row>
    <row r="8" spans="1:18" s="21" customFormat="1" ht="15">
      <c r="A8" s="14" t="s">
        <v>28</v>
      </c>
      <c r="B8" s="22">
        <v>-1512.00313325</v>
      </c>
      <c r="C8" s="22">
        <v>-1416.1218047499999</v>
      </c>
      <c r="D8" s="22">
        <v>-1293.9734935625002</v>
      </c>
      <c r="E8" s="22">
        <v>-1713.2385725624999</v>
      </c>
      <c r="F8" s="22">
        <v>-1812.7675569999999</v>
      </c>
      <c r="G8" s="22">
        <v>-1592.3498910000001</v>
      </c>
      <c r="H8" s="22">
        <v>-1579.1292899999999</v>
      </c>
      <c r="I8" s="22">
        <v>-1741.2734570000002</v>
      </c>
      <c r="J8" s="22">
        <v>-1809.2308290000001</v>
      </c>
      <c r="K8" s="22">
        <v>-1522.9580999999998</v>
      </c>
      <c r="L8" s="22">
        <v>-1423.3080559999999</v>
      </c>
      <c r="M8" s="22">
        <v>-1196.8924611494931</v>
      </c>
      <c r="N8" s="22">
        <v>-1240.0861324079985</v>
      </c>
      <c r="O8" s="22">
        <v>-1017.3839960512348</v>
      </c>
      <c r="P8" s="22">
        <v>-963.44821680512132</v>
      </c>
      <c r="Q8" s="22">
        <v>-1157.0987886051312</v>
      </c>
      <c r="R8" s="22">
        <v>-1130</v>
      </c>
    </row>
    <row r="9" spans="1:18" s="21" customFormat="1" ht="15">
      <c r="A9" s="14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>
        <v>2885.6865298505054</v>
      </c>
      <c r="N9" s="22">
        <v>2783.301144592001</v>
      </c>
      <c r="O9" s="22">
        <v>2942.0968559487656</v>
      </c>
      <c r="P9" s="22">
        <v>3025.2935651948778</v>
      </c>
      <c r="Q9" s="22">
        <v>2787.5819973948687</v>
      </c>
      <c r="R9" s="22">
        <v>2795</v>
      </c>
    </row>
    <row r="10" spans="1:18">
      <c r="A10" s="14" t="s">
        <v>99</v>
      </c>
      <c r="B10" s="22">
        <v>331.10463399999998</v>
      </c>
      <c r="C10" s="22">
        <v>240.40533099999999</v>
      </c>
      <c r="D10" s="22">
        <v>271.14652599999999</v>
      </c>
      <c r="E10" s="22">
        <v>385.95508700000005</v>
      </c>
      <c r="F10" s="22">
        <v>516.25997199999995</v>
      </c>
      <c r="G10" s="22">
        <v>414.37484100000006</v>
      </c>
      <c r="H10" s="22">
        <v>388.81296200000008</v>
      </c>
      <c r="I10" s="22">
        <v>430.9588789999998</v>
      </c>
      <c r="J10" s="22">
        <v>505.68108799999999</v>
      </c>
      <c r="K10" s="22">
        <v>394.85277200000002</v>
      </c>
      <c r="L10" s="22">
        <v>340.08102000000008</v>
      </c>
      <c r="M10" s="22">
        <v>561.78018654687412</v>
      </c>
      <c r="N10" s="22">
        <v>582.12995699999999</v>
      </c>
      <c r="O10" s="22">
        <v>471.83187499999997</v>
      </c>
      <c r="P10" s="22">
        <v>433.24585900000011</v>
      </c>
      <c r="Q10" s="22">
        <v>629.76106911731506</v>
      </c>
      <c r="R10" s="22">
        <v>631</v>
      </c>
    </row>
    <row r="11" spans="1:18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>
        <v>-580.75993539738079</v>
      </c>
      <c r="N11" s="22">
        <v>-596.54114659200127</v>
      </c>
      <c r="O11" s="22">
        <v>-483.65440394876555</v>
      </c>
      <c r="P11" s="22">
        <v>-453.72001119487823</v>
      </c>
      <c r="Q11" s="22">
        <v>-646.63711851218341</v>
      </c>
      <c r="R11" s="22">
        <v>-648</v>
      </c>
    </row>
    <row r="12" spans="1:18">
      <c r="M12" s="33">
        <v>-18.979748850506667</v>
      </c>
      <c r="N12" s="33">
        <v>-14.411189592001278</v>
      </c>
      <c r="O12" s="33">
        <v>-11.82252894876558</v>
      </c>
      <c r="P12" s="33">
        <v>-20.474152194878116</v>
      </c>
      <c r="Q12" s="33">
        <v>-16.876049394868346</v>
      </c>
      <c r="R12" s="33">
        <v>-18</v>
      </c>
    </row>
    <row r="13" spans="1:18" ht="15">
      <c r="A13" s="19" t="s">
        <v>8</v>
      </c>
      <c r="B13" s="23">
        <v>1973.37082175</v>
      </c>
      <c r="C13" s="23">
        <v>2116.0015972499996</v>
      </c>
      <c r="D13" s="23">
        <v>2260.4530074375002</v>
      </c>
      <c r="E13" s="23">
        <v>2147.0627964375008</v>
      </c>
      <c r="F13" s="23">
        <v>2401.543858</v>
      </c>
      <c r="G13" s="23">
        <v>2622.5001350000002</v>
      </c>
      <c r="H13" s="23">
        <v>2714.2123419999998</v>
      </c>
      <c r="I13" s="23">
        <v>2539.894424000001</v>
      </c>
      <c r="J13" s="23">
        <v>2572.7064600000003</v>
      </c>
      <c r="K13" s="23">
        <v>2814.4921009999998</v>
      </c>
      <c r="L13" s="23">
        <v>2934.0125700000008</v>
      </c>
      <c r="M13" s="23">
        <v>2866.706780999999</v>
      </c>
      <c r="N13" s="23">
        <v>2768.8899549999996</v>
      </c>
      <c r="O13" s="23">
        <v>2930.2743270000001</v>
      </c>
      <c r="P13" s="23">
        <v>3004.8194129999997</v>
      </c>
      <c r="Q13" s="23">
        <v>2770.7059480000003</v>
      </c>
      <c r="R13" s="23">
        <v>2778</v>
      </c>
    </row>
    <row r="14" spans="1:18" ht="15">
      <c r="A14" s="19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8">
      <c r="A15" s="14" t="s">
        <v>27</v>
      </c>
      <c r="B15" s="22">
        <v>-159.89495575000001</v>
      </c>
      <c r="C15" s="22">
        <v>-168.53653924999998</v>
      </c>
      <c r="D15" s="22">
        <v>-169.62878343750003</v>
      </c>
      <c r="E15" s="22">
        <v>-225.75257643749995</v>
      </c>
      <c r="F15" s="22">
        <v>-143.37576100000001</v>
      </c>
      <c r="G15" s="22">
        <v>-152.762519</v>
      </c>
      <c r="H15" s="22">
        <v>-195.78805999999997</v>
      </c>
      <c r="I15" s="22">
        <v>-185.10871500000007</v>
      </c>
      <c r="J15" s="22">
        <v>-151.67889600000001</v>
      </c>
      <c r="K15" s="22">
        <v>-149.55928899999998</v>
      </c>
      <c r="L15" s="22">
        <v>-151.17070999999999</v>
      </c>
      <c r="M15" s="22">
        <v>-169</v>
      </c>
      <c r="N15" s="22">
        <v>-120.430736</v>
      </c>
      <c r="O15" s="22">
        <v>-64</v>
      </c>
      <c r="P15" s="22">
        <v>-108.26903300000001</v>
      </c>
      <c r="Q15" s="22">
        <v>-81.099418999999997</v>
      </c>
      <c r="R15" s="22">
        <v>-146</v>
      </c>
    </row>
    <row r="16" spans="1:18">
      <c r="A16" s="14" t="s">
        <v>100</v>
      </c>
      <c r="B16" s="22">
        <v>113.40158199999999</v>
      </c>
      <c r="C16" s="22">
        <v>-53.156342999999993</v>
      </c>
      <c r="D16" s="22">
        <v>-60.953614000000016</v>
      </c>
      <c r="E16" s="22">
        <v>3.7368410000000551</v>
      </c>
      <c r="F16" s="22">
        <v>69.634484000000015</v>
      </c>
      <c r="G16" s="22">
        <v>-45.494146999999998</v>
      </c>
      <c r="H16" s="22">
        <v>-39.824330000000003</v>
      </c>
      <c r="I16" s="22">
        <v>-149.87812299999996</v>
      </c>
      <c r="J16" s="22">
        <v>-103.252979</v>
      </c>
      <c r="K16" s="22">
        <v>-92.256855000000002</v>
      </c>
      <c r="L16" s="22">
        <v>-93.497097999999994</v>
      </c>
      <c r="M16" s="22">
        <v>-204</v>
      </c>
      <c r="N16" s="22">
        <v>-97.298939000000004</v>
      </c>
      <c r="O16" s="22">
        <v>-113</v>
      </c>
      <c r="P16" s="22">
        <v>-107.021725</v>
      </c>
      <c r="Q16" s="22">
        <v>27.844107999999999</v>
      </c>
      <c r="R16" s="22">
        <v>-68</v>
      </c>
    </row>
    <row r="17" spans="1:18" ht="28.5">
      <c r="A17" s="14" t="s">
        <v>101</v>
      </c>
      <c r="B17" s="22">
        <v>13.761628999999999</v>
      </c>
      <c r="C17" s="22">
        <v>-16.470562000000001</v>
      </c>
      <c r="D17" s="22">
        <v>-7.2433979999999991</v>
      </c>
      <c r="E17" s="22">
        <v>19.417511999999999</v>
      </c>
      <c r="F17" s="22">
        <v>3.5658650000000001</v>
      </c>
      <c r="G17" s="22">
        <v>16.417632000000001</v>
      </c>
      <c r="H17" s="22">
        <v>34.044013</v>
      </c>
      <c r="I17" s="22">
        <v>180.498122661</v>
      </c>
      <c r="J17" s="22">
        <v>206.222509</v>
      </c>
      <c r="K17" s="22">
        <v>642.51875399999994</v>
      </c>
      <c r="L17" s="22">
        <v>473.62967100000003</v>
      </c>
      <c r="M17" s="22">
        <v>365</v>
      </c>
      <c r="N17" s="22">
        <v>421.08486299999998</v>
      </c>
      <c r="O17" s="22">
        <v>463</v>
      </c>
      <c r="P17" s="22">
        <v>640.574524</v>
      </c>
      <c r="Q17" s="22">
        <v>681.912778</v>
      </c>
      <c r="R17" s="22">
        <v>551</v>
      </c>
    </row>
    <row r="18" spans="1:18" ht="30">
      <c r="A18" s="19" t="s">
        <v>102</v>
      </c>
      <c r="B18" s="24">
        <f t="shared" ref="B18:O18" si="0">SUM(B13:B17)</f>
        <v>1940.639077</v>
      </c>
      <c r="C18" s="24">
        <f>SUM(C13:C17)</f>
        <v>1877.8381529999997</v>
      </c>
      <c r="D18" s="24">
        <f t="shared" si="0"/>
        <v>2022.6272119999999</v>
      </c>
      <c r="E18" s="24">
        <f t="shared" si="0"/>
        <v>1944.4645730000009</v>
      </c>
      <c r="F18" s="24">
        <f t="shared" si="0"/>
        <v>2331.3684459999999</v>
      </c>
      <c r="G18" s="24">
        <f t="shared" si="0"/>
        <v>2440.6611010000006</v>
      </c>
      <c r="H18" s="24">
        <f t="shared" si="0"/>
        <v>2512.6439650000002</v>
      </c>
      <c r="I18" s="24">
        <f t="shared" si="0"/>
        <v>2385.4057086610005</v>
      </c>
      <c r="J18" s="24">
        <f t="shared" si="0"/>
        <v>2523.9970940000007</v>
      </c>
      <c r="K18" s="24">
        <f t="shared" si="0"/>
        <v>3215.1947110000001</v>
      </c>
      <c r="L18" s="24">
        <f t="shared" si="0"/>
        <v>3162.9744330000012</v>
      </c>
      <c r="M18" s="24">
        <f t="shared" si="0"/>
        <v>2858.706780999999</v>
      </c>
      <c r="N18" s="24">
        <f t="shared" si="0"/>
        <v>2972.2451430000001</v>
      </c>
      <c r="O18" s="24">
        <f t="shared" si="0"/>
        <v>3216.2743270000001</v>
      </c>
      <c r="P18" s="24">
        <f>SUM(P13:P17)</f>
        <v>3430.1031789999997</v>
      </c>
      <c r="Q18" s="24">
        <f>SUM(Q13:Q17)</f>
        <v>3399.3634149999998</v>
      </c>
      <c r="R18" s="24">
        <v>3115</v>
      </c>
    </row>
    <row r="19" spans="1:18" ht="18.75" customHeight="1">
      <c r="A19" s="20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s="21" customFormat="1" ht="29.25">
      <c r="A20" s="14" t="s">
        <v>29</v>
      </c>
      <c r="B20" s="22">
        <v>9290.9102629381487</v>
      </c>
      <c r="C20" s="22">
        <v>4321.55427070733</v>
      </c>
      <c r="D20" s="22">
        <v>-6351.1684558102806</v>
      </c>
      <c r="E20" s="22">
        <v>-11493.488158337501</v>
      </c>
      <c r="F20" s="22">
        <v>-13477.240897927</v>
      </c>
      <c r="G20" s="22">
        <v>-7335.1484000730197</v>
      </c>
      <c r="H20" s="22">
        <v>-4945.9227529999807</v>
      </c>
      <c r="I20" s="22">
        <v>-5322.7253859999983</v>
      </c>
      <c r="J20" s="22">
        <v>2487.6280149999998</v>
      </c>
      <c r="K20" s="22">
        <v>1257.630388</v>
      </c>
      <c r="L20" s="22">
        <v>2599.6121680000006</v>
      </c>
      <c r="M20" s="22">
        <v>2209</v>
      </c>
      <c r="N20" s="22">
        <v>3171.4621000000002</v>
      </c>
      <c r="O20" s="22">
        <v>3838</v>
      </c>
      <c r="P20" s="22">
        <v>791.95818899999995</v>
      </c>
      <c r="Q20" s="22">
        <v>1697.3218039999999</v>
      </c>
      <c r="R20" s="22">
        <v>2611</v>
      </c>
    </row>
    <row r="21" spans="1:18">
      <c r="A21" s="14" t="s">
        <v>103</v>
      </c>
      <c r="B21" s="22">
        <v>-13.162718938148499</v>
      </c>
      <c r="C21" s="22">
        <v>-6.0784127073298695</v>
      </c>
      <c r="D21" s="22">
        <v>-16.257958189724683</v>
      </c>
      <c r="E21" s="22">
        <v>437.3271381614183</v>
      </c>
      <c r="F21" s="22">
        <v>19.760385926983119</v>
      </c>
      <c r="G21" s="22">
        <v>-5.4910449269831183</v>
      </c>
      <c r="H21" s="22">
        <v>18.067134999999997</v>
      </c>
      <c r="I21" s="22">
        <v>-7.520590999999996</v>
      </c>
      <c r="J21" s="22">
        <v>-357.04541999999998</v>
      </c>
      <c r="K21" s="22">
        <v>-382.79990500000002</v>
      </c>
      <c r="L21" s="22">
        <v>18.845551999999998</v>
      </c>
      <c r="M21" s="22">
        <v>14</v>
      </c>
      <c r="N21" s="22">
        <v>2.3146360000000001</v>
      </c>
      <c r="O21" s="22">
        <v>-10</v>
      </c>
      <c r="P21" s="22">
        <v>1.1447219999999998</v>
      </c>
      <c r="Q21" s="22">
        <v>-25.564927999999998</v>
      </c>
      <c r="R21" s="22">
        <v>-27</v>
      </c>
    </row>
    <row r="22" spans="1:18" ht="15">
      <c r="A22" s="19" t="s">
        <v>104</v>
      </c>
      <c r="B22" s="24">
        <f t="shared" ref="B22:O22" si="1">SUM(B18:B21)</f>
        <v>11218.386621</v>
      </c>
      <c r="C22" s="24">
        <f t="shared" si="1"/>
        <v>6193.3140109999995</v>
      </c>
      <c r="D22" s="24">
        <f t="shared" si="1"/>
        <v>-4344.7992020000056</v>
      </c>
      <c r="E22" s="24">
        <f t="shared" si="1"/>
        <v>-9111.6964471760821</v>
      </c>
      <c r="F22" s="24">
        <f t="shared" si="1"/>
        <v>-11126.112066000016</v>
      </c>
      <c r="G22" s="24">
        <f t="shared" si="1"/>
        <v>-4899.9783440000019</v>
      </c>
      <c r="H22" s="24">
        <f t="shared" si="1"/>
        <v>-2415.2116529999807</v>
      </c>
      <c r="I22" s="24">
        <f t="shared" si="1"/>
        <v>-2944.8402683389977</v>
      </c>
      <c r="J22" s="24">
        <f t="shared" si="1"/>
        <v>4654.5796890000001</v>
      </c>
      <c r="K22" s="24">
        <f t="shared" si="1"/>
        <v>4090.0251939999998</v>
      </c>
      <c r="L22" s="24">
        <f t="shared" si="1"/>
        <v>5781.4321530000016</v>
      </c>
      <c r="M22" s="24">
        <f t="shared" si="1"/>
        <v>5081.706780999999</v>
      </c>
      <c r="N22" s="24">
        <f t="shared" si="1"/>
        <v>6146.0218790000008</v>
      </c>
      <c r="O22" s="24">
        <f t="shared" si="1"/>
        <v>7044.2743270000001</v>
      </c>
      <c r="P22" s="24">
        <f>SUM(P18:P21)</f>
        <v>4223.2060899999997</v>
      </c>
      <c r="Q22" s="24">
        <f>SUM(Q18:Q21)</f>
        <v>5071.1202910000002</v>
      </c>
      <c r="R22" s="24">
        <v>5698</v>
      </c>
    </row>
    <row r="23" spans="1:18" ht="15">
      <c r="A23" s="20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 ht="15">
      <c r="A24" s="78" t="s">
        <v>112</v>
      </c>
      <c r="B24" s="22">
        <v>26.562422999999999</v>
      </c>
      <c r="C24" s="22">
        <v>-196.98874267550946</v>
      </c>
      <c r="D24" s="22">
        <v>1553.1693201211294</v>
      </c>
      <c r="E24" s="22">
        <v>-973.39879939274999</v>
      </c>
      <c r="F24" s="22">
        <v>-447.62859200000003</v>
      </c>
      <c r="G24" s="22">
        <v>112.95654200000001</v>
      </c>
      <c r="H24" s="22">
        <v>-1195.093155</v>
      </c>
      <c r="I24" s="22">
        <v>666.01079800000014</v>
      </c>
      <c r="J24" s="22">
        <v>197.41064900000001</v>
      </c>
      <c r="K24" s="22">
        <v>-74.356199000000004</v>
      </c>
      <c r="L24" s="22">
        <v>-147.745034</v>
      </c>
      <c r="M24" s="22">
        <v>-20</v>
      </c>
      <c r="N24" s="22">
        <v>9.7890700000000006</v>
      </c>
      <c r="O24" s="22">
        <v>-28</v>
      </c>
      <c r="P24" s="22">
        <v>-36.359894999999995</v>
      </c>
      <c r="Q24" s="22">
        <v>94.208696000000003</v>
      </c>
      <c r="R24" s="22">
        <v>79</v>
      </c>
    </row>
    <row r="25" spans="1:18">
      <c r="A25" s="14" t="s">
        <v>85</v>
      </c>
      <c r="B25" s="22">
        <v>0</v>
      </c>
      <c r="C25" s="22">
        <v>0</v>
      </c>
      <c r="D25" s="22">
        <v>0</v>
      </c>
      <c r="E25" s="22">
        <v>0</v>
      </c>
      <c r="F25" s="22">
        <v>-1058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-3706.748298</v>
      </c>
      <c r="R25" s="22">
        <v>-1176</v>
      </c>
    </row>
    <row r="26" spans="1:18">
      <c r="A26" s="14" t="s">
        <v>32</v>
      </c>
      <c r="B26" s="22">
        <v>68.928989000000001</v>
      </c>
      <c r="C26" s="22">
        <v>-0.63921999999999457</v>
      </c>
      <c r="D26" s="22">
        <v>53.76333799999999</v>
      </c>
      <c r="E26" s="22">
        <v>219.823734</v>
      </c>
      <c r="F26" s="22">
        <v>61.430540000000001</v>
      </c>
      <c r="G26" s="22">
        <v>48.742068999999994</v>
      </c>
      <c r="H26" s="22">
        <v>96.733881999999994</v>
      </c>
      <c r="I26" s="22">
        <v>176.79693800000004</v>
      </c>
      <c r="J26" s="22">
        <v>96.810243999999997</v>
      </c>
      <c r="K26" s="22">
        <v>43.206213000000005</v>
      </c>
      <c r="L26" s="22">
        <v>66.489909000000011</v>
      </c>
      <c r="M26" s="22">
        <v>32</v>
      </c>
      <c r="N26" s="22">
        <v>50.462618999999997</v>
      </c>
      <c r="O26" s="22">
        <v>37</v>
      </c>
      <c r="P26" s="22">
        <v>12.484958000000006</v>
      </c>
      <c r="Q26" s="22">
        <v>36.324745</v>
      </c>
      <c r="R26" s="22">
        <v>22</v>
      </c>
    </row>
    <row r="27" spans="1:18" ht="15">
      <c r="A27" s="78" t="s">
        <v>113</v>
      </c>
      <c r="B27" s="22">
        <v>-692.28587900000002</v>
      </c>
      <c r="C27" s="22">
        <v>-665.3443749999999</v>
      </c>
      <c r="D27" s="22">
        <v>-816.03719599999999</v>
      </c>
      <c r="E27" s="22">
        <v>-1078.8574520000002</v>
      </c>
      <c r="F27" s="22">
        <v>-1247.555222</v>
      </c>
      <c r="G27" s="22">
        <v>-1421.7963749999999</v>
      </c>
      <c r="H27" s="22">
        <v>-1561.268865</v>
      </c>
      <c r="I27" s="22">
        <v>-1528.8122199999998</v>
      </c>
      <c r="J27" s="22">
        <v>-1553.4190180000001</v>
      </c>
      <c r="K27" s="22">
        <v>-1607.2475260000001</v>
      </c>
      <c r="L27" s="22">
        <v>-1680.4271189999995</v>
      </c>
      <c r="M27" s="22">
        <v>-1713</v>
      </c>
      <c r="N27" s="22">
        <v>-1676.1904139999999</v>
      </c>
      <c r="O27" s="22">
        <v>-1616</v>
      </c>
      <c r="P27" s="22">
        <v>-1663.1334950000005</v>
      </c>
      <c r="Q27" s="22">
        <v>-1580.426011</v>
      </c>
      <c r="R27" s="22">
        <v>-1540</v>
      </c>
    </row>
    <row r="28" spans="1:18">
      <c r="A28" s="14" t="s">
        <v>114</v>
      </c>
      <c r="B28" s="22">
        <v>-717.98841100000004</v>
      </c>
      <c r="C28" s="22">
        <v>-2602.4792930000003</v>
      </c>
      <c r="D28" s="22">
        <v>-1539.0181429999993</v>
      </c>
      <c r="E28" s="22">
        <v>-2397.3749020000005</v>
      </c>
      <c r="F28" s="22">
        <v>-692.45151299999998</v>
      </c>
      <c r="G28" s="22">
        <v>-3677.700949</v>
      </c>
      <c r="H28" s="22">
        <v>1500.2960349999998</v>
      </c>
      <c r="I28" s="22">
        <v>3257.331741</v>
      </c>
      <c r="J28" s="22">
        <v>-2574.7018929999999</v>
      </c>
      <c r="K28" s="22">
        <v>917.84245099999998</v>
      </c>
      <c r="L28" s="22">
        <v>341.64564700000005</v>
      </c>
      <c r="M28" s="22">
        <v>-723</v>
      </c>
      <c r="N28" s="22">
        <v>4494.4799430000003</v>
      </c>
      <c r="O28" s="22">
        <v>-2233</v>
      </c>
      <c r="P28" s="22">
        <v>360.88892600000008</v>
      </c>
      <c r="Q28" s="22">
        <v>1373.5731229999999</v>
      </c>
      <c r="R28" s="22">
        <v>-537</v>
      </c>
    </row>
    <row r="29" spans="1:18" ht="28.5">
      <c r="A29" s="14" t="s">
        <v>33</v>
      </c>
      <c r="B29" s="22">
        <v>421.14734299999998</v>
      </c>
      <c r="C29" s="22">
        <v>462.13747000000001</v>
      </c>
      <c r="D29" s="22">
        <v>80.326072000000067</v>
      </c>
      <c r="E29" s="22">
        <v>151.69093599999997</v>
      </c>
      <c r="F29" s="22">
        <v>-448.288479</v>
      </c>
      <c r="G29" s="22">
        <v>256.94450399999999</v>
      </c>
      <c r="H29" s="22">
        <v>-18.559690999999987</v>
      </c>
      <c r="I29" s="22">
        <v>-963.04729599999996</v>
      </c>
      <c r="J29" s="22">
        <v>199.473904</v>
      </c>
      <c r="K29" s="22">
        <v>-189.490173</v>
      </c>
      <c r="L29" s="22">
        <v>-992.71990400000004</v>
      </c>
      <c r="M29" s="22">
        <v>368</v>
      </c>
      <c r="N29" s="22">
        <v>153.47545400000001</v>
      </c>
      <c r="O29" s="22">
        <v>-292</v>
      </c>
      <c r="P29" s="22">
        <v>147.23837900000001</v>
      </c>
      <c r="Q29" s="22">
        <v>60.951984000000003</v>
      </c>
      <c r="R29" s="22">
        <v>410</v>
      </c>
    </row>
    <row r="30" spans="1:18">
      <c r="A30" s="14" t="s">
        <v>30</v>
      </c>
      <c r="B30" s="22">
        <v>219.72218700000002</v>
      </c>
      <c r="C30" s="22">
        <v>-1875.5180043244907</v>
      </c>
      <c r="D30" s="22">
        <v>-750.92728912112898</v>
      </c>
      <c r="E30" s="22">
        <v>99.42234756885</v>
      </c>
      <c r="F30" s="22">
        <v>642.85272299999986</v>
      </c>
      <c r="G30" s="22">
        <v>-139.72598299999987</v>
      </c>
      <c r="H30" s="22">
        <v>-28.841617999999983</v>
      </c>
      <c r="I30" s="22">
        <v>-13.155142000000012</v>
      </c>
      <c r="J30" s="22">
        <v>-21.053844000000002</v>
      </c>
      <c r="K30" s="22">
        <v>-26.473724999999998</v>
      </c>
      <c r="L30" s="22">
        <v>-28.839410999999995</v>
      </c>
      <c r="M30" s="22">
        <v>-116</v>
      </c>
      <c r="N30" s="22">
        <v>-93.397255000000001</v>
      </c>
      <c r="O30" s="22">
        <v>-3</v>
      </c>
      <c r="P30" s="22">
        <v>-362.93967299999997</v>
      </c>
      <c r="Q30" s="22">
        <v>-11.40475</v>
      </c>
      <c r="R30" s="22">
        <v>-14</v>
      </c>
    </row>
    <row r="31" spans="1:18" ht="15">
      <c r="A31" s="21" t="s">
        <v>115</v>
      </c>
      <c r="B31" s="23">
        <f t="shared" ref="B31:O31" si="2">SUM(B22:B30)</f>
        <v>10544.473272999998</v>
      </c>
      <c r="C31" s="23">
        <f t="shared" si="2"/>
        <v>1314.4818459999995</v>
      </c>
      <c r="D31" s="23">
        <f t="shared" si="2"/>
        <v>-5763.523100000004</v>
      </c>
      <c r="E31" s="23">
        <f t="shared" si="2"/>
        <v>-13090.390582999984</v>
      </c>
      <c r="F31" s="23">
        <f t="shared" si="2"/>
        <v>-14315.752609000019</v>
      </c>
      <c r="G31" s="23">
        <f t="shared" si="2"/>
        <v>-9720.5585360000041</v>
      </c>
      <c r="H31" s="23">
        <f t="shared" si="2"/>
        <v>-3621.9450649999803</v>
      </c>
      <c r="I31" s="23">
        <f t="shared" si="2"/>
        <v>-1349.7154493389974</v>
      </c>
      <c r="J31" s="23">
        <f t="shared" si="2"/>
        <v>999.0997310000007</v>
      </c>
      <c r="K31" s="23">
        <f t="shared" si="2"/>
        <v>3153.5062349999998</v>
      </c>
      <c r="L31" s="23">
        <f t="shared" si="2"/>
        <v>3339.8362410000022</v>
      </c>
      <c r="M31" s="23">
        <f t="shared" si="2"/>
        <v>2909.706780999999</v>
      </c>
      <c r="N31" s="23">
        <f t="shared" si="2"/>
        <v>9084.6412960000016</v>
      </c>
      <c r="O31" s="23">
        <f t="shared" si="2"/>
        <v>2909.2743270000001</v>
      </c>
      <c r="P31" s="23">
        <f>SUM(P22:P30)</f>
        <v>2681.3852899999997</v>
      </c>
      <c r="Q31" s="23">
        <f>SUM(Q22:Q30)</f>
        <v>1337.5997799999998</v>
      </c>
      <c r="R31" s="23">
        <v>2941</v>
      </c>
    </row>
    <row r="32" spans="1:18" ht="1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ht="16.5">
      <c r="A33" s="52" t="s">
        <v>116</v>
      </c>
      <c r="B33" s="54">
        <v>-2615.233256</v>
      </c>
      <c r="C33" s="54">
        <v>-683.55933600000003</v>
      </c>
      <c r="D33" s="54">
        <v>1082.3793070000002</v>
      </c>
      <c r="E33" s="54">
        <v>3402.0572140000004</v>
      </c>
      <c r="F33" s="54">
        <v>890.31619599999999</v>
      </c>
      <c r="G33" s="54">
        <v>2563.1036300000001</v>
      </c>
      <c r="H33" s="54">
        <v>1140.9201650000002</v>
      </c>
      <c r="I33" s="54">
        <v>-886.52651697730016</v>
      </c>
      <c r="J33" s="54">
        <v>-115.51789600000001</v>
      </c>
      <c r="K33" s="54">
        <v>-1092.789503</v>
      </c>
      <c r="L33" s="54">
        <v>-918.98095499999988</v>
      </c>
      <c r="M33" s="54">
        <v>-654.03705500000012</v>
      </c>
      <c r="N33" s="54">
        <v>-2177.765249</v>
      </c>
      <c r="O33" s="54">
        <v>-936</v>
      </c>
      <c r="P33" s="54">
        <v>1103</v>
      </c>
      <c r="Q33" s="54">
        <v>-944.52727500000003</v>
      </c>
      <c r="R33" s="54">
        <v>-1175</v>
      </c>
    </row>
    <row r="34" spans="1:18" ht="15">
      <c r="A34" s="21" t="s">
        <v>117</v>
      </c>
      <c r="B34" s="26">
        <f t="shared" ref="B34:O34" si="3">SUM(B31:B33)</f>
        <v>7929.2400169999983</v>
      </c>
      <c r="C34" s="26">
        <f t="shared" si="3"/>
        <v>630.92250999999942</v>
      </c>
      <c r="D34" s="26">
        <f t="shared" si="3"/>
        <v>-4681.1437930000038</v>
      </c>
      <c r="E34" s="26">
        <f t="shared" si="3"/>
        <v>-9688.3333689999836</v>
      </c>
      <c r="F34" s="26">
        <f t="shared" si="3"/>
        <v>-13425.436413000019</v>
      </c>
      <c r="G34" s="26">
        <f t="shared" si="3"/>
        <v>-7157.4549060000045</v>
      </c>
      <c r="H34" s="26">
        <f t="shared" si="3"/>
        <v>-2481.0248999999803</v>
      </c>
      <c r="I34" s="26">
        <f t="shared" si="3"/>
        <v>-2236.2419663162973</v>
      </c>
      <c r="J34" s="26">
        <f t="shared" si="3"/>
        <v>883.58183500000064</v>
      </c>
      <c r="K34" s="26">
        <f t="shared" si="3"/>
        <v>2060.7167319999999</v>
      </c>
      <c r="L34" s="26">
        <f t="shared" si="3"/>
        <v>2420.8552860000023</v>
      </c>
      <c r="M34" s="26">
        <f t="shared" si="3"/>
        <v>2255.6697259999987</v>
      </c>
      <c r="N34" s="26">
        <f t="shared" si="3"/>
        <v>6906.8760470000016</v>
      </c>
      <c r="O34" s="26">
        <f t="shared" si="3"/>
        <v>1973.2743270000001</v>
      </c>
      <c r="P34" s="26">
        <f>SUM(P31:P33)</f>
        <v>3784.3852899999997</v>
      </c>
      <c r="Q34" s="26">
        <f>SUM(Q31:Q33)</f>
        <v>393.07250499999975</v>
      </c>
      <c r="R34" s="26">
        <v>1767</v>
      </c>
    </row>
    <row r="35" spans="1:18">
      <c r="A35" s="3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>
      <c r="A36" s="14" t="s">
        <v>94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-256.16634029911751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</row>
    <row r="37" spans="1:18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>
      <c r="A38" s="53" t="s">
        <v>105</v>
      </c>
      <c r="B38" s="54">
        <v>2021.8521499999999</v>
      </c>
      <c r="C38" s="54">
        <v>4567.4569550000006</v>
      </c>
      <c r="D38" s="54">
        <v>2290.7301009999992</v>
      </c>
      <c r="E38" s="54">
        <v>4985.6747679200707</v>
      </c>
      <c r="F38" s="54">
        <v>858.48305200000277</v>
      </c>
      <c r="G38" s="54">
        <v>7401.8613049393807</v>
      </c>
      <c r="H38" s="54">
        <v>-3331.0072209393911</v>
      </c>
      <c r="I38" s="54">
        <v>-6728.1214299170415</v>
      </c>
      <c r="J38" s="54">
        <v>4124.1425760020002</v>
      </c>
      <c r="K38" s="54">
        <v>-1540</v>
      </c>
      <c r="L38" s="54">
        <v>-982.42919946865322</v>
      </c>
      <c r="M38" s="54">
        <v>1860</v>
      </c>
      <c r="N38" s="54">
        <v>-8374.4858875264745</v>
      </c>
      <c r="O38" s="54">
        <v>3754</v>
      </c>
      <c r="P38" s="54">
        <v>-861</v>
      </c>
      <c r="Q38" s="54">
        <v>-3375.9480129999993</v>
      </c>
      <c r="R38" s="54">
        <v>1856</v>
      </c>
    </row>
    <row r="39" spans="1:18" ht="18.75" customHeight="1">
      <c r="A39" s="19" t="s">
        <v>106</v>
      </c>
      <c r="B39" s="23">
        <f t="shared" ref="B39" si="4">SUM(B34:B38)</f>
        <v>9951.0921669999989</v>
      </c>
      <c r="C39" s="23">
        <f t="shared" ref="C39" si="5">SUM(C34:C38)</f>
        <v>5198.379465</v>
      </c>
      <c r="D39" s="23">
        <f t="shared" ref="D39" si="6">SUM(D34:D38)</f>
        <v>-2390.4136920000046</v>
      </c>
      <c r="E39" s="23">
        <f t="shared" ref="E39" si="7">SUM(E34:E38)</f>
        <v>-4702.6586010799128</v>
      </c>
      <c r="F39" s="23">
        <f>SUM(F34:F38)</f>
        <v>-12566.953361000016</v>
      </c>
      <c r="G39" s="23">
        <f t="shared" ref="G39:O39" si="8">SUM(G34:G38)</f>
        <v>244.40639893937623</v>
      </c>
      <c r="H39" s="23">
        <f t="shared" si="8"/>
        <v>-5812.0321209393715</v>
      </c>
      <c r="I39" s="23">
        <f t="shared" si="8"/>
        <v>-9220.5297365324568</v>
      </c>
      <c r="J39" s="23">
        <f t="shared" si="8"/>
        <v>5007.724411002001</v>
      </c>
      <c r="K39" s="23">
        <f t="shared" si="8"/>
        <v>520.71673199999987</v>
      </c>
      <c r="L39" s="23">
        <f t="shared" si="8"/>
        <v>1438.426086531349</v>
      </c>
      <c r="M39" s="23">
        <f t="shared" si="8"/>
        <v>4115.6697259999983</v>
      </c>
      <c r="N39" s="23">
        <f t="shared" si="8"/>
        <v>-1467.6098405264729</v>
      </c>
      <c r="O39" s="23">
        <f t="shared" si="8"/>
        <v>5727.2743270000001</v>
      </c>
      <c r="P39" s="23">
        <f>SUM(P34:P38)</f>
        <v>2923.3852899999997</v>
      </c>
      <c r="Q39" s="23">
        <f>SUM(Q34:Q38)</f>
        <v>-2982.8755079999996</v>
      </c>
      <c r="R39" s="23">
        <v>3623</v>
      </c>
    </row>
    <row r="40" spans="1:18" ht="15">
      <c r="A40" s="42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</row>
    <row r="41" spans="1:18">
      <c r="A41" s="14" t="s">
        <v>9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1:18">
      <c r="A42" s="14" t="s">
        <v>10</v>
      </c>
      <c r="B42" s="22">
        <v>4307.4641259665796</v>
      </c>
      <c r="C42" s="22">
        <v>-181.74157595877386</v>
      </c>
      <c r="D42" s="22">
        <v>-3158.5737334384298</v>
      </c>
      <c r="E42" s="22">
        <v>-5594.7134827114824</v>
      </c>
      <c r="F42" s="22">
        <v>-7655.1969726986135</v>
      </c>
      <c r="G42" s="22">
        <v>-4560.4789476130936</v>
      </c>
      <c r="H42" s="22">
        <v>-1480.1728997039281</v>
      </c>
      <c r="I42" s="22">
        <v>-1474.9675621649239</v>
      </c>
      <c r="J42" s="22">
        <v>-0.28081224049437048</v>
      </c>
      <c r="K42" s="22">
        <v>815</v>
      </c>
      <c r="L42" s="22">
        <v>1519</v>
      </c>
      <c r="M42" s="22">
        <v>604</v>
      </c>
      <c r="N42" s="22">
        <v>2008.0681479934588</v>
      </c>
      <c r="O42" s="22">
        <v>782</v>
      </c>
      <c r="P42" s="22">
        <v>1906.9214832108973</v>
      </c>
      <c r="Q42" s="22">
        <v>-5.1101190970592496</v>
      </c>
      <c r="R42" s="22">
        <v>583</v>
      </c>
    </row>
    <row r="43" spans="1:18">
      <c r="A43" s="14" t="s">
        <v>11</v>
      </c>
      <c r="B43" s="22">
        <v>3621.775891033421</v>
      </c>
      <c r="C43" s="22">
        <v>812.66408595877283</v>
      </c>
      <c r="D43" s="22">
        <v>-1522.5700595615699</v>
      </c>
      <c r="E43" s="22">
        <v>-4093.6198862885167</v>
      </c>
      <c r="F43" s="22">
        <v>-5770.2394403013868</v>
      </c>
      <c r="G43" s="22">
        <v>-2596.9759583869081</v>
      </c>
      <c r="H43" s="22">
        <v>-1000.8520002960704</v>
      </c>
      <c r="I43" s="22">
        <v>-1017.4407444504923</v>
      </c>
      <c r="J43" s="22">
        <v>883.86264724049443</v>
      </c>
      <c r="K43" s="22">
        <v>1246</v>
      </c>
      <c r="L43" s="22">
        <v>902</v>
      </c>
      <c r="M43" s="22">
        <v>1652</v>
      </c>
      <c r="N43" s="22">
        <v>4898.8078990065414</v>
      </c>
      <c r="O43" s="22">
        <v>1190</v>
      </c>
      <c r="P43" s="22">
        <v>1877.377756789102</v>
      </c>
      <c r="Q43" s="22">
        <v>398.18262409705926</v>
      </c>
      <c r="R43" s="22">
        <v>1184</v>
      </c>
    </row>
    <row r="44" spans="1:18" ht="15">
      <c r="A44" s="19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2"/>
  <sheetViews>
    <sheetView showGridLines="0" zoomScale="70" zoomScaleNormal="70" workbookViewId="0">
      <pane xSplit="1" ySplit="6" topLeftCell="F7" activePane="bottomRight" state="frozen"/>
      <selection activeCell="M45" sqref="M45"/>
      <selection pane="topRight" activeCell="M45" sqref="M45"/>
      <selection pane="bottomLeft" activeCell="M45" sqref="M45"/>
      <selection pane="bottomRight" activeCell="R7" sqref="R7"/>
    </sheetView>
  </sheetViews>
  <sheetFormatPr defaultColWidth="9" defaultRowHeight="14.25"/>
  <cols>
    <col min="1" max="1" width="54.125" style="13" bestFit="1" customWidth="1"/>
    <col min="2" max="18" width="11.375" style="1" customWidth="1"/>
    <col min="19" max="16384" width="9" style="1"/>
  </cols>
  <sheetData>
    <row r="1" spans="1:18" s="51" customFormat="1" ht="17.649999999999999" customHeight="1">
      <c r="A1" s="61" t="str">
        <f>company</f>
        <v>Heimstaden AB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s="51" customFormat="1" ht="17.649999999999999" customHeight="1">
      <c r="A2" s="60" t="str">
        <f>'Incomestatement-Y'!$A$2</f>
        <v>Q4 2025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s="47" customFormat="1">
      <c r="A3" s="48"/>
    </row>
    <row r="4" spans="1:18" ht="18">
      <c r="A4" s="55" t="s">
        <v>119</v>
      </c>
    </row>
    <row r="5" spans="1:18">
      <c r="A5" s="14"/>
    </row>
    <row r="6" spans="1:18" s="32" customFormat="1" ht="15">
      <c r="A6" s="42" t="s">
        <v>2</v>
      </c>
      <c r="B6" s="42" t="s">
        <v>74</v>
      </c>
      <c r="C6" s="42" t="s">
        <v>76</v>
      </c>
      <c r="D6" s="42" t="s">
        <v>82</v>
      </c>
      <c r="E6" s="42" t="s">
        <v>84</v>
      </c>
      <c r="F6" s="42" t="s">
        <v>86</v>
      </c>
      <c r="G6" s="42" t="s">
        <v>87</v>
      </c>
      <c r="H6" s="42" t="s">
        <v>88</v>
      </c>
      <c r="I6" s="42" t="s">
        <v>89</v>
      </c>
      <c r="J6" s="42" t="s">
        <v>90</v>
      </c>
      <c r="K6" s="42" t="s">
        <v>91</v>
      </c>
      <c r="L6" s="42" t="s">
        <v>93</v>
      </c>
      <c r="M6" s="42" t="s">
        <v>95</v>
      </c>
      <c r="N6" s="42" t="s">
        <v>96</v>
      </c>
      <c r="O6" s="42" t="s">
        <v>98</v>
      </c>
      <c r="P6" s="42" t="s">
        <v>110</v>
      </c>
      <c r="Q6" s="42" t="s">
        <v>134</v>
      </c>
      <c r="R6" s="42" t="s">
        <v>139</v>
      </c>
    </row>
    <row r="7" spans="1:18" s="21" customFormat="1" ht="15">
      <c r="A7" s="19" t="s">
        <v>15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8" s="21" customFormat="1" ht="15">
      <c r="A8" s="32" t="s">
        <v>37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 s="32" customFormat="1">
      <c r="A9" s="32" t="s">
        <v>34</v>
      </c>
      <c r="B9" s="27">
        <v>321222.98261417076</v>
      </c>
      <c r="C9" s="27">
        <v>342076.92839990661</v>
      </c>
      <c r="D9" s="27">
        <v>343455.91207670537</v>
      </c>
      <c r="E9" s="27">
        <v>351336.73965100315</v>
      </c>
      <c r="F9" s="27">
        <v>341809.05951011542</v>
      </c>
      <c r="G9" s="27">
        <v>346629.045591</v>
      </c>
      <c r="H9" s="27">
        <v>338754.24674899998</v>
      </c>
      <c r="I9" s="27">
        <v>320606.718131</v>
      </c>
      <c r="J9" s="27">
        <v>331956.87754100002</v>
      </c>
      <c r="K9" s="27">
        <v>320606.718131</v>
      </c>
      <c r="L9" s="27">
        <v>331938.86105100001</v>
      </c>
      <c r="M9" s="27">
        <v>335422</v>
      </c>
      <c r="N9" s="27">
        <v>324189.59366299998</v>
      </c>
      <c r="O9" s="27">
        <v>330585</v>
      </c>
      <c r="P9" s="27">
        <v>328426.94450299995</v>
      </c>
      <c r="Q9" s="27">
        <v>324428.79939399997</v>
      </c>
      <c r="R9" s="27">
        <v>328969</v>
      </c>
    </row>
    <row r="10" spans="1:18" s="75" customFormat="1">
      <c r="A10" s="31" t="s">
        <v>107</v>
      </c>
      <c r="B10" s="33">
        <v>16723.381399000002</v>
      </c>
      <c r="C10" s="33">
        <v>17136.535356</v>
      </c>
      <c r="D10" s="33">
        <v>17297.29106</v>
      </c>
      <c r="E10" s="33">
        <v>16914.595804</v>
      </c>
      <c r="F10" s="33">
        <v>15982.730892</v>
      </c>
      <c r="G10" s="33">
        <v>16429.527482000001</v>
      </c>
      <c r="H10" s="33">
        <v>16243.565678000001</v>
      </c>
      <c r="I10" s="33">
        <v>15892.622298</v>
      </c>
      <c r="J10" s="33">
        <v>16223.387004</v>
      </c>
      <c r="K10" s="33">
        <v>15892.622298</v>
      </c>
      <c r="L10" s="33">
        <v>16072.729794999999</v>
      </c>
      <c r="M10" s="33">
        <v>16223</v>
      </c>
      <c r="N10" s="33">
        <v>15702.412566999999</v>
      </c>
      <c r="O10" s="33">
        <v>15982</v>
      </c>
      <c r="P10" s="33">
        <v>15909.940938</v>
      </c>
      <c r="Q10" s="33">
        <v>12019.983699</v>
      </c>
      <c r="R10" s="33">
        <v>10862</v>
      </c>
    </row>
    <row r="11" spans="1:18" s="32" customFormat="1">
      <c r="A11" s="31" t="s">
        <v>108</v>
      </c>
      <c r="B11" s="33">
        <v>306.69881599999997</v>
      </c>
      <c r="C11" s="33">
        <v>334.215013</v>
      </c>
      <c r="D11" s="33">
        <v>350.24447099999998</v>
      </c>
      <c r="E11" s="33">
        <v>358.36496999999997</v>
      </c>
      <c r="F11" s="33">
        <v>447.29616899999996</v>
      </c>
      <c r="G11" s="33">
        <v>431.92427099999998</v>
      </c>
      <c r="H11" s="33">
        <v>388.84952700000002</v>
      </c>
      <c r="I11" s="33">
        <v>346.22763300000003</v>
      </c>
      <c r="J11" s="33">
        <v>331.51075500000002</v>
      </c>
      <c r="K11" s="33">
        <v>346.22763300000003</v>
      </c>
      <c r="L11" s="33">
        <v>329.59964600000001</v>
      </c>
      <c r="M11" s="33">
        <v>313</v>
      </c>
      <c r="N11" s="33">
        <v>340.72936300000003</v>
      </c>
      <c r="O11" s="33">
        <v>373</v>
      </c>
      <c r="P11" s="33">
        <v>353.993313</v>
      </c>
      <c r="Q11" s="33">
        <v>343.01115800000002</v>
      </c>
      <c r="R11" s="33">
        <v>345</v>
      </c>
    </row>
    <row r="12" spans="1:18" s="32" customFormat="1">
      <c r="A12" s="31" t="s">
        <v>77</v>
      </c>
      <c r="B12" s="33">
        <v>807.78217500000005</v>
      </c>
      <c r="C12" s="33">
        <v>795.16018299999996</v>
      </c>
      <c r="D12" s="33">
        <v>10383.915462999999</v>
      </c>
      <c r="E12" s="33">
        <v>9758.2169080000003</v>
      </c>
      <c r="F12" s="33">
        <v>9198.4737399999995</v>
      </c>
      <c r="G12" s="33">
        <v>9708.8367710000002</v>
      </c>
      <c r="H12" s="33">
        <v>8336.3080069999996</v>
      </c>
      <c r="I12" s="33">
        <v>8701.7876649999998</v>
      </c>
      <c r="J12" s="33">
        <v>9148.5110199999999</v>
      </c>
      <c r="K12" s="33">
        <v>8701.7876649999998</v>
      </c>
      <c r="L12" s="33">
        <v>8826.6482990000004</v>
      </c>
      <c r="M12" s="33">
        <v>8957</v>
      </c>
      <c r="N12" s="33">
        <v>8423.7573709999997</v>
      </c>
      <c r="O12" s="33">
        <v>8611</v>
      </c>
      <c r="P12" s="33">
        <v>8500.078512</v>
      </c>
      <c r="Q12" s="33">
        <v>8387.6776019999998</v>
      </c>
      <c r="R12" s="33">
        <v>8559</v>
      </c>
    </row>
    <row r="13" spans="1:18" s="32" customFormat="1">
      <c r="A13" s="31" t="s">
        <v>75</v>
      </c>
      <c r="B13" s="33">
        <v>8482.3770499999991</v>
      </c>
      <c r="C13" s="33">
        <v>8014.0850129999999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/>
    </row>
    <row r="14" spans="1:18" s="32" customFormat="1">
      <c r="A14" s="31" t="s">
        <v>45</v>
      </c>
      <c r="B14" s="33">
        <v>546.28920400000004</v>
      </c>
      <c r="C14" s="33">
        <v>889.22294199999999</v>
      </c>
      <c r="D14" s="33">
        <v>1018.074370954695</v>
      </c>
      <c r="E14" s="33">
        <v>836.47034521400758</v>
      </c>
      <c r="F14" s="33">
        <v>698.78079611568091</v>
      </c>
      <c r="G14" s="33">
        <v>759.05743504339102</v>
      </c>
      <c r="H14" s="33">
        <v>509.49414400000001</v>
      </c>
      <c r="I14" s="33">
        <v>34.499419000000003</v>
      </c>
      <c r="J14" s="33">
        <v>176.97912400000001</v>
      </c>
      <c r="K14" s="33">
        <v>34.499419000000003</v>
      </c>
      <c r="L14" s="33">
        <v>10.208830000000001</v>
      </c>
      <c r="M14" s="33">
        <v>57</v>
      </c>
      <c r="N14" s="33">
        <v>84.230813999999995</v>
      </c>
      <c r="O14" s="33">
        <v>42</v>
      </c>
      <c r="P14" s="33">
        <v>29.416644000000002</v>
      </c>
      <c r="Q14" s="33">
        <v>21.659817</v>
      </c>
      <c r="R14" s="33">
        <v>219</v>
      </c>
    </row>
    <row r="15" spans="1:18" s="32" customFormat="1">
      <c r="A15" s="31" t="s">
        <v>83</v>
      </c>
      <c r="B15" s="33"/>
      <c r="C15" s="33"/>
      <c r="D15" s="33"/>
      <c r="E15" s="33">
        <v>1297.2787049999999</v>
      </c>
      <c r="F15" s="33">
        <v>1231.2663050000001</v>
      </c>
      <c r="G15" s="33">
        <v>1705.5733970000001</v>
      </c>
      <c r="H15" s="33">
        <v>1528.7713229999999</v>
      </c>
      <c r="I15" s="33">
        <v>1080.9036160000001</v>
      </c>
      <c r="J15" s="33">
        <v>1496.665407</v>
      </c>
      <c r="K15" s="33">
        <v>1080.9036160000001</v>
      </c>
      <c r="L15" s="33">
        <v>1119.4424240000001</v>
      </c>
      <c r="M15" s="33">
        <v>1125</v>
      </c>
      <c r="N15" s="33">
        <v>485.98625399999997</v>
      </c>
      <c r="O15" s="33">
        <v>664</v>
      </c>
      <c r="P15" s="33">
        <v>486.92974900000002</v>
      </c>
      <c r="Q15" s="33">
        <v>496.46165300000001</v>
      </c>
      <c r="R15" s="33">
        <v>547</v>
      </c>
    </row>
    <row r="16" spans="1:18" s="32" customFormat="1">
      <c r="A16" s="31" t="s">
        <v>35</v>
      </c>
      <c r="B16" s="27">
        <v>3127.4098359379009</v>
      </c>
      <c r="C16" s="27">
        <v>3471.6620674896399</v>
      </c>
      <c r="D16" s="27">
        <v>3515.1215520000005</v>
      </c>
      <c r="E16" s="27">
        <v>3885.1566929999999</v>
      </c>
      <c r="F16" s="27">
        <v>3668.8442730000002</v>
      </c>
      <c r="G16" s="27">
        <v>3626.9488340000003</v>
      </c>
      <c r="H16" s="27">
        <v>3219.2235390000001</v>
      </c>
      <c r="I16" s="27">
        <v>3527.6591290000001</v>
      </c>
      <c r="J16" s="27">
        <v>1528.9268629999999</v>
      </c>
      <c r="K16" s="27">
        <v>3527.6591290000001</v>
      </c>
      <c r="L16" s="27">
        <v>1169.9964419999999</v>
      </c>
      <c r="M16" s="27">
        <v>957</v>
      </c>
      <c r="N16" s="27">
        <v>960.38295000000005</v>
      </c>
      <c r="O16" s="27">
        <v>973</v>
      </c>
      <c r="P16" s="27">
        <v>925.43189799999993</v>
      </c>
      <c r="Q16" s="27">
        <v>541.79414699999995</v>
      </c>
      <c r="R16" s="27">
        <v>546</v>
      </c>
    </row>
    <row r="17" spans="1:18" s="32" customFormat="1" ht="15">
      <c r="A17" s="21" t="s">
        <v>36</v>
      </c>
      <c r="B17" s="26">
        <v>351216.92109410872</v>
      </c>
      <c r="C17" s="26">
        <v>372717.80897439626</v>
      </c>
      <c r="D17" s="26">
        <f>+SUM(D9:D16)</f>
        <v>376020.55899366009</v>
      </c>
      <c r="E17" s="26">
        <v>384386.82307621714</v>
      </c>
      <c r="F17" s="26">
        <v>373036.451685231</v>
      </c>
      <c r="G17" s="26">
        <v>379290.91378104343</v>
      </c>
      <c r="H17" s="26">
        <v>368980.45896700001</v>
      </c>
      <c r="I17" s="26">
        <v>350190.41789099999</v>
      </c>
      <c r="J17" s="26">
        <v>360862.85771399998</v>
      </c>
      <c r="K17" s="26">
        <v>350190.41789099999</v>
      </c>
      <c r="L17" s="26">
        <v>359467.48648700002</v>
      </c>
      <c r="M17" s="26">
        <v>363054</v>
      </c>
      <c r="N17" s="26">
        <v>350187.09298200003</v>
      </c>
      <c r="O17" s="26">
        <v>357074</v>
      </c>
      <c r="P17" s="26">
        <v>354632.73555699992</v>
      </c>
      <c r="Q17" s="26">
        <v>346239.3874699999</v>
      </c>
      <c r="R17" s="26">
        <v>350046</v>
      </c>
    </row>
    <row r="18" spans="1:18" s="32" customFormat="1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s="32" customFormat="1">
      <c r="A19" s="32" t="s">
        <v>16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18" s="21" customFormat="1" ht="15">
      <c r="A20" s="32" t="s">
        <v>38</v>
      </c>
      <c r="B20" s="27">
        <v>863.50676582924677</v>
      </c>
      <c r="C20" s="27">
        <v>835.39540309340794</v>
      </c>
      <c r="D20" s="27">
        <v>825.64604029460588</v>
      </c>
      <c r="E20" s="27">
        <v>572.85728999683431</v>
      </c>
      <c r="F20" s="27">
        <v>474.63618288457133</v>
      </c>
      <c r="G20" s="27">
        <v>493.326009</v>
      </c>
      <c r="H20" s="27">
        <v>537.60528299999999</v>
      </c>
      <c r="I20" s="27">
        <v>538.20191899999998</v>
      </c>
      <c r="J20" s="27">
        <v>534.03027199999997</v>
      </c>
      <c r="K20" s="27">
        <v>538.20191899999998</v>
      </c>
      <c r="L20" s="27">
        <v>500.79387600000001</v>
      </c>
      <c r="M20" s="27">
        <v>896</v>
      </c>
      <c r="N20" s="27">
        <v>858.72491300000002</v>
      </c>
      <c r="O20" s="27">
        <v>892</v>
      </c>
      <c r="P20" s="27">
        <v>877.43225099999995</v>
      </c>
      <c r="Q20" s="27">
        <v>820.37687500000004</v>
      </c>
      <c r="R20" s="27">
        <v>782</v>
      </c>
    </row>
    <row r="21" spans="1:18" s="21" customFormat="1" ht="15">
      <c r="A21" s="32" t="s">
        <v>39</v>
      </c>
      <c r="B21" s="27">
        <v>233.08798300000001</v>
      </c>
      <c r="C21" s="27">
        <v>247.74792199999999</v>
      </c>
      <c r="D21" s="27">
        <v>251.855019</v>
      </c>
      <c r="E21" s="27">
        <v>402.64146699999998</v>
      </c>
      <c r="F21" s="27">
        <v>452.78431899999998</v>
      </c>
      <c r="G21" s="27">
        <v>446.81778300000002</v>
      </c>
      <c r="H21" s="27">
        <v>523.65046299999995</v>
      </c>
      <c r="I21" s="27">
        <v>228.739327</v>
      </c>
      <c r="J21" s="27">
        <v>212.30070799999999</v>
      </c>
      <c r="K21" s="27">
        <v>228.739327</v>
      </c>
      <c r="L21" s="27">
        <v>421.55899199999999</v>
      </c>
      <c r="M21" s="27">
        <v>243</v>
      </c>
      <c r="N21" s="27">
        <v>544.22930699999995</v>
      </c>
      <c r="O21" s="27">
        <v>299</v>
      </c>
      <c r="P21" s="27">
        <v>209.91533100000001</v>
      </c>
      <c r="Q21" s="27">
        <v>289.05991</v>
      </c>
      <c r="R21" s="27">
        <v>260</v>
      </c>
    </row>
    <row r="22" spans="1:18" s="21" customFormat="1" ht="15">
      <c r="A22" s="32" t="s">
        <v>40</v>
      </c>
      <c r="B22" s="27">
        <v>1967.5519025936374</v>
      </c>
      <c r="C22" s="27">
        <v>2340.5259969599801</v>
      </c>
      <c r="D22" s="27">
        <v>1522.200959</v>
      </c>
      <c r="E22" s="27">
        <v>5011.2802439999996</v>
      </c>
      <c r="F22" s="27">
        <v>1368.56753</v>
      </c>
      <c r="G22" s="27">
        <v>2026.4436209999999</v>
      </c>
      <c r="H22" s="27">
        <v>2607.5251149999999</v>
      </c>
      <c r="I22" s="27">
        <v>1636.657332</v>
      </c>
      <c r="J22" s="27">
        <v>2331.3922170000001</v>
      </c>
      <c r="K22" s="27">
        <v>1636.657332</v>
      </c>
      <c r="L22" s="27">
        <v>1874.774418</v>
      </c>
      <c r="M22" s="27">
        <v>1633</v>
      </c>
      <c r="N22" s="27">
        <v>1518.7596570000001</v>
      </c>
      <c r="O22" s="27">
        <v>1405</v>
      </c>
      <c r="P22" s="27">
        <v>1256.1358640000001</v>
      </c>
      <c r="Q22" s="27">
        <v>1080.246191</v>
      </c>
      <c r="R22" s="27">
        <v>1152</v>
      </c>
    </row>
    <row r="23" spans="1:18" s="21" customFormat="1" ht="15">
      <c r="A23" s="32" t="s">
        <v>45</v>
      </c>
      <c r="B23" s="27"/>
      <c r="C23" s="27"/>
      <c r="D23" s="27">
        <v>312.02250650660812</v>
      </c>
      <c r="E23" s="27">
        <v>644.787051016747</v>
      </c>
      <c r="F23" s="27">
        <v>335.22745328521228</v>
      </c>
      <c r="G23" s="27">
        <v>347.96271722450649</v>
      </c>
      <c r="H23" s="27">
        <v>540.58590600000002</v>
      </c>
      <c r="I23" s="27">
        <v>463.57028700000001</v>
      </c>
      <c r="J23" s="27">
        <v>231.02454399999999</v>
      </c>
      <c r="K23" s="27">
        <v>463.57028700000001</v>
      </c>
      <c r="L23" s="27">
        <v>31.052067999999998</v>
      </c>
      <c r="M23" s="27">
        <v>8</v>
      </c>
      <c r="N23" s="27">
        <v>17.961414999999999</v>
      </c>
      <c r="O23" s="27">
        <v>5</v>
      </c>
      <c r="P23" s="27">
        <v>1.2255199999999999</v>
      </c>
      <c r="Q23" s="27">
        <v>1.4893069999999999</v>
      </c>
      <c r="R23" s="27">
        <v>75</v>
      </c>
    </row>
    <row r="24" spans="1:18" s="32" customFormat="1">
      <c r="A24" s="32" t="s">
        <v>41</v>
      </c>
      <c r="B24" s="27">
        <v>1073.042373</v>
      </c>
      <c r="C24" s="27">
        <v>1015.988736</v>
      </c>
      <c r="D24" s="27">
        <v>1032.0903929999999</v>
      </c>
      <c r="E24" s="27">
        <v>1762.70298</v>
      </c>
      <c r="F24" s="27">
        <v>1258.8083059999999</v>
      </c>
      <c r="G24" s="27">
        <v>2228.1749540000001</v>
      </c>
      <c r="H24" s="27">
        <v>1384.7765649999999</v>
      </c>
      <c r="I24" s="27">
        <v>1164.6234340000001</v>
      </c>
      <c r="J24" s="27">
        <v>1542.8672120000001</v>
      </c>
      <c r="K24" s="27">
        <v>1164.6234340000001</v>
      </c>
      <c r="L24" s="27">
        <v>1129.638645</v>
      </c>
      <c r="M24" s="27">
        <v>873</v>
      </c>
      <c r="N24" s="27">
        <v>1073.113938</v>
      </c>
      <c r="O24" s="27">
        <v>686</v>
      </c>
      <c r="P24" s="27">
        <v>625.85329400000001</v>
      </c>
      <c r="Q24" s="27">
        <v>717.77237300000002</v>
      </c>
      <c r="R24" s="27">
        <v>947</v>
      </c>
    </row>
    <row r="25" spans="1:18" s="32" customFormat="1">
      <c r="A25" s="32" t="s">
        <v>42</v>
      </c>
      <c r="B25" s="27">
        <v>19108.897346999998</v>
      </c>
      <c r="C25" s="27">
        <v>9164.9758060000004</v>
      </c>
      <c r="D25" s="27">
        <v>7324.7875489999997</v>
      </c>
      <c r="E25" s="27">
        <v>11322.173145999999</v>
      </c>
      <c r="F25" s="27">
        <v>12556.053531</v>
      </c>
      <c r="G25" s="27">
        <v>9669.0181049999992</v>
      </c>
      <c r="H25" s="27">
        <v>7342.1181509999997</v>
      </c>
      <c r="I25" s="27">
        <v>12491.543718000001</v>
      </c>
      <c r="J25" s="27">
        <v>3765.1687040000002</v>
      </c>
      <c r="K25" s="27">
        <v>12491.543718000001</v>
      </c>
      <c r="L25" s="27">
        <v>15282.678529000001</v>
      </c>
      <c r="M25" s="27">
        <v>4547</v>
      </c>
      <c r="N25" s="27">
        <v>4532.30555</v>
      </c>
      <c r="O25" s="27">
        <v>5705</v>
      </c>
      <c r="P25" s="27">
        <v>4522.5576780000001</v>
      </c>
      <c r="Q25" s="27">
        <v>4179.334707</v>
      </c>
      <c r="R25" s="27">
        <v>3723</v>
      </c>
    </row>
    <row r="26" spans="1:18" s="32" customFormat="1">
      <c r="A26" s="32" t="s">
        <v>18</v>
      </c>
      <c r="B26" s="27"/>
      <c r="C26" s="27"/>
      <c r="D26" s="27"/>
      <c r="E26" s="27"/>
      <c r="F26" s="27"/>
      <c r="G26" s="27"/>
      <c r="H26" s="27"/>
      <c r="I26" s="27">
        <v>294.03836699999999</v>
      </c>
      <c r="J26" s="27">
        <v>749.55394699999999</v>
      </c>
      <c r="K26" s="27">
        <v>294.03836699999999</v>
      </c>
      <c r="L26" s="27">
        <v>1370.784625</v>
      </c>
      <c r="M26" s="27">
        <v>2163</v>
      </c>
      <c r="N26" s="27">
        <v>1122.224436</v>
      </c>
      <c r="O26" s="27">
        <v>1797</v>
      </c>
      <c r="P26" s="27">
        <v>1424</v>
      </c>
      <c r="Q26" s="27">
        <v>1521.8199520000001</v>
      </c>
      <c r="R26" s="27">
        <v>2127</v>
      </c>
    </row>
    <row r="27" spans="1:18" s="21" customFormat="1" ht="15">
      <c r="A27" s="70" t="s">
        <v>17</v>
      </c>
      <c r="B27" s="71">
        <v>23246.086371422884</v>
      </c>
      <c r="C27" s="71">
        <v>13604.633864053389</v>
      </c>
      <c r="D27" s="71">
        <f>+SUM(D20:D25)</f>
        <v>11268.602466801214</v>
      </c>
      <c r="E27" s="71">
        <v>19716.442178013582</v>
      </c>
      <c r="F27" s="71">
        <v>16446.077322169782</v>
      </c>
      <c r="G27" s="71">
        <v>15211.743189224506</v>
      </c>
      <c r="H27" s="71">
        <v>12936.261482999998</v>
      </c>
      <c r="I27" s="71">
        <v>16817.374384000002</v>
      </c>
      <c r="J27" s="71">
        <v>9366.3376040000003</v>
      </c>
      <c r="K27" s="71">
        <v>16817.374384000002</v>
      </c>
      <c r="L27" s="71">
        <v>20611.281153</v>
      </c>
      <c r="M27" s="71">
        <v>10363</v>
      </c>
      <c r="N27" s="71">
        <v>9667.3192159999999</v>
      </c>
      <c r="O27" s="71">
        <v>10790</v>
      </c>
      <c r="P27" s="71">
        <v>8917</v>
      </c>
      <c r="Q27" s="71">
        <v>8610.0993149999995</v>
      </c>
      <c r="R27" s="71">
        <v>9066</v>
      </c>
    </row>
    <row r="28" spans="1:18" s="32" customFormat="1" ht="15">
      <c r="A28" s="21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s="32" customFormat="1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18" s="32" customFormat="1" ht="15.75" thickBot="1">
      <c r="A30" s="72" t="s">
        <v>19</v>
      </c>
      <c r="B30" s="73">
        <v>374463.00746553158</v>
      </c>
      <c r="C30" s="73">
        <v>386322.44283844967</v>
      </c>
      <c r="D30" s="73">
        <f>+D17+D27</f>
        <v>387289.16146046133</v>
      </c>
      <c r="E30" s="73">
        <v>404103.2652542307</v>
      </c>
      <c r="F30" s="73">
        <v>389482.52900740103</v>
      </c>
      <c r="G30" s="73">
        <v>394502.65697026794</v>
      </c>
      <c r="H30" s="73">
        <v>381916.72045000002</v>
      </c>
      <c r="I30" s="73">
        <v>367007.79227500001</v>
      </c>
      <c r="J30" s="73">
        <v>370229.19531799998</v>
      </c>
      <c r="K30" s="73">
        <v>367007.79227500001</v>
      </c>
      <c r="L30" s="73">
        <v>380078.76764000003</v>
      </c>
      <c r="M30" s="73">
        <v>373416</v>
      </c>
      <c r="N30" s="73">
        <v>359854.41219800001</v>
      </c>
      <c r="O30" s="73">
        <v>368020</v>
      </c>
      <c r="P30" s="73">
        <v>363550</v>
      </c>
      <c r="Q30" s="73">
        <v>354849.4867849999</v>
      </c>
      <c r="R30" s="73">
        <v>359112</v>
      </c>
    </row>
    <row r="31" spans="1:18" s="32" customFormat="1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18" s="21" customFormat="1" ht="15">
      <c r="A32" s="21" t="s">
        <v>20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s="21" customFormat="1" ht="1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1:18" s="32" customFormat="1" ht="15">
      <c r="A34" s="21" t="s">
        <v>25</v>
      </c>
      <c r="B34" s="33">
        <v>163358.43338100001</v>
      </c>
      <c r="C34" s="33">
        <v>167813.40456200001</v>
      </c>
      <c r="D34" s="33">
        <v>164572.927945</v>
      </c>
      <c r="E34" s="33">
        <v>168807.537044</v>
      </c>
      <c r="F34" s="33">
        <v>154964.27215899999</v>
      </c>
      <c r="G34" s="33">
        <v>154727.93202099999</v>
      </c>
      <c r="H34" s="33">
        <v>148796.42160599999</v>
      </c>
      <c r="I34" s="33">
        <v>137929.04529899999</v>
      </c>
      <c r="J34" s="33">
        <v>142208.113862</v>
      </c>
      <c r="K34" s="33">
        <v>137929.04529899999</v>
      </c>
      <c r="L34" s="33">
        <v>143890.24616000001</v>
      </c>
      <c r="M34" s="33">
        <v>147803</v>
      </c>
      <c r="N34" s="33">
        <v>145134.31108000001</v>
      </c>
      <c r="O34" s="33">
        <v>150601</v>
      </c>
      <c r="P34" s="33">
        <v>153530</v>
      </c>
      <c r="Q34" s="33">
        <v>150556.549573</v>
      </c>
      <c r="R34" s="33">
        <v>155372</v>
      </c>
    </row>
    <row r="35" spans="1:18" s="32" customFormat="1" ht="15">
      <c r="A35" s="21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1:18" s="21" customFormat="1" ht="15">
      <c r="A36" s="21" t="s">
        <v>21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1:18" s="32" customFormat="1">
      <c r="A37" s="32" t="s">
        <v>43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1:18" s="32" customFormat="1">
      <c r="A38" s="32" t="s">
        <v>44</v>
      </c>
      <c r="B38" s="27">
        <v>167841.64194964647</v>
      </c>
      <c r="C38" s="27">
        <v>174316.36378472438</v>
      </c>
      <c r="D38" s="27">
        <v>174905.074421956</v>
      </c>
      <c r="E38" s="27">
        <v>185081.9568008029</v>
      </c>
      <c r="F38" s="27">
        <v>184165.26509370102</v>
      </c>
      <c r="G38" s="27">
        <v>191961.861137</v>
      </c>
      <c r="H38" s="27">
        <v>190469.27296199999</v>
      </c>
      <c r="I38" s="27">
        <v>181535.19222199998</v>
      </c>
      <c r="J38" s="27">
        <v>184087.05210199999</v>
      </c>
      <c r="K38" s="27">
        <v>181535.19222199998</v>
      </c>
      <c r="L38" s="27">
        <v>182253.783516</v>
      </c>
      <c r="M38" s="27">
        <v>181466</v>
      </c>
      <c r="N38" s="27">
        <v>168421.07673900001</v>
      </c>
      <c r="O38" s="27">
        <v>164043</v>
      </c>
      <c r="P38" s="27">
        <v>172891.193402</v>
      </c>
      <c r="Q38" s="27">
        <v>165401.46210500001</v>
      </c>
      <c r="R38" s="27">
        <v>160719</v>
      </c>
    </row>
    <row r="39" spans="1:18" s="32" customFormat="1">
      <c r="A39" s="32" t="s">
        <v>122</v>
      </c>
      <c r="B39" s="27">
        <v>1559.8109919999999</v>
      </c>
      <c r="C39" s="27">
        <v>1086.560352</v>
      </c>
      <c r="D39" s="27">
        <v>1366.367207</v>
      </c>
      <c r="E39" s="27">
        <v>1405.1991829999999</v>
      </c>
      <c r="F39" s="27">
        <v>1405.0766060000001</v>
      </c>
      <c r="G39" s="27">
        <v>1412.620054</v>
      </c>
      <c r="H39" s="27">
        <v>1215.4676260000001</v>
      </c>
      <c r="I39" s="27">
        <v>1097.5600440000001</v>
      </c>
      <c r="J39" s="27">
        <v>1120.7731249999999</v>
      </c>
      <c r="K39" s="27">
        <v>1097.5600440000001</v>
      </c>
      <c r="L39" s="27">
        <v>1296.58809</v>
      </c>
      <c r="M39" s="27">
        <v>1307</v>
      </c>
      <c r="N39" s="27">
        <v>1323.594599</v>
      </c>
      <c r="O39" s="27">
        <v>1360</v>
      </c>
      <c r="P39" s="27">
        <v>1333.806004</v>
      </c>
      <c r="Q39" s="27">
        <v>1320.4175749999999</v>
      </c>
      <c r="R39" s="27">
        <v>1370</v>
      </c>
    </row>
    <row r="40" spans="1:18" s="32" customFormat="1">
      <c r="A40" s="32" t="s">
        <v>45</v>
      </c>
      <c r="B40" s="27">
        <v>255.00683220427501</v>
      </c>
      <c r="C40" s="27">
        <v>113.58947361348963</v>
      </c>
      <c r="D40" s="27">
        <v>138.77670667230319</v>
      </c>
      <c r="E40" s="27">
        <v>51.280557603054525</v>
      </c>
      <c r="F40" s="27">
        <v>65.687512095793252</v>
      </c>
      <c r="G40" s="27">
        <v>50.713198787897589</v>
      </c>
      <c r="H40" s="27">
        <v>45.97672</v>
      </c>
      <c r="I40" s="27">
        <v>480.69366400000001</v>
      </c>
      <c r="J40" s="27">
        <v>183.68859699999999</v>
      </c>
      <c r="K40" s="27">
        <v>480.69366400000001</v>
      </c>
      <c r="L40" s="27">
        <v>972.86349700000005</v>
      </c>
      <c r="M40" s="27">
        <v>632</v>
      </c>
      <c r="N40" s="27">
        <v>503.40152999999998</v>
      </c>
      <c r="O40" s="27">
        <v>713</v>
      </c>
      <c r="P40" s="27">
        <v>467.65217899999999</v>
      </c>
      <c r="Q40" s="27">
        <v>381.90129300000001</v>
      </c>
      <c r="R40" s="27">
        <v>267</v>
      </c>
    </row>
    <row r="41" spans="1:18" s="32" customFormat="1">
      <c r="A41" s="32" t="s">
        <v>46</v>
      </c>
      <c r="B41" s="27">
        <v>25667.403775999999</v>
      </c>
      <c r="C41" s="27">
        <v>26699.427110000001</v>
      </c>
      <c r="D41" s="27">
        <v>26127.607908999998</v>
      </c>
      <c r="E41" s="27">
        <v>24462.696317999998</v>
      </c>
      <c r="F41" s="27">
        <v>23371.036278</v>
      </c>
      <c r="G41" s="27">
        <v>21796.115029000001</v>
      </c>
      <c r="H41" s="27">
        <v>19898.560825</v>
      </c>
      <c r="I41" s="27">
        <v>19728.555249000001</v>
      </c>
      <c r="J41" s="27">
        <v>20321.065790000001</v>
      </c>
      <c r="K41" s="27">
        <v>19728.555249000001</v>
      </c>
      <c r="L41" s="27">
        <v>21264.140307999998</v>
      </c>
      <c r="M41" s="27">
        <v>21856</v>
      </c>
      <c r="N41" s="27">
        <v>22528.487160000001</v>
      </c>
      <c r="O41" s="27">
        <v>23445</v>
      </c>
      <c r="P41" s="27">
        <v>21860.922689999999</v>
      </c>
      <c r="Q41" s="27">
        <v>22262.321598999999</v>
      </c>
      <c r="R41" s="27">
        <v>23148</v>
      </c>
    </row>
    <row r="42" spans="1:18" s="21" customFormat="1" ht="15">
      <c r="A42" s="44" t="s">
        <v>47</v>
      </c>
      <c r="B42" s="27">
        <v>886.89467200000001</v>
      </c>
      <c r="C42" s="27">
        <v>1013.726723</v>
      </c>
      <c r="D42" s="27">
        <v>1046.1282389999999</v>
      </c>
      <c r="E42" s="27">
        <v>1099.786885</v>
      </c>
      <c r="F42" s="27">
        <v>1551.4542819999999</v>
      </c>
      <c r="G42" s="27">
        <v>1620.1812669999999</v>
      </c>
      <c r="H42" s="27">
        <v>1681.679136</v>
      </c>
      <c r="I42" s="27">
        <v>1662.6132789999999</v>
      </c>
      <c r="J42" s="27">
        <v>1719.3851729999999</v>
      </c>
      <c r="K42" s="27">
        <v>1662.6132789999999</v>
      </c>
      <c r="L42" s="27">
        <v>1717.8462810000001</v>
      </c>
      <c r="M42" s="27">
        <v>1907</v>
      </c>
      <c r="N42" s="27">
        <v>1817.9124240000001</v>
      </c>
      <c r="O42" s="27">
        <v>1813</v>
      </c>
      <c r="P42" s="27">
        <v>1759</v>
      </c>
      <c r="Q42" s="27">
        <v>1590.354945</v>
      </c>
      <c r="R42" s="27">
        <v>1677</v>
      </c>
    </row>
    <row r="43" spans="1:18" s="21" customFormat="1" ht="15">
      <c r="A43" s="21" t="s">
        <v>48</v>
      </c>
      <c r="B43" s="26">
        <v>196210.75822185073</v>
      </c>
      <c r="C43" s="26">
        <v>203229.66744333785</v>
      </c>
      <c r="D43" s="26">
        <f>+SUM(D38:D42)</f>
        <v>203583.9544836283</v>
      </c>
      <c r="E43" s="26">
        <v>212100.91974440595</v>
      </c>
      <c r="F43" s="26">
        <v>210558.5197717968</v>
      </c>
      <c r="G43" s="26">
        <v>216841.49068578793</v>
      </c>
      <c r="H43" s="26">
        <v>213310.95726899998</v>
      </c>
      <c r="I43" s="26">
        <v>204504.614458</v>
      </c>
      <c r="J43" s="26">
        <v>207431.96478699998</v>
      </c>
      <c r="K43" s="26">
        <v>204504.614458</v>
      </c>
      <c r="L43" s="26">
        <v>207505.22169200002</v>
      </c>
      <c r="M43" s="26">
        <v>207168</v>
      </c>
      <c r="N43" s="26">
        <v>194594.47245200002</v>
      </c>
      <c r="O43" s="26">
        <v>191373</v>
      </c>
      <c r="P43" s="26">
        <v>198313</v>
      </c>
      <c r="Q43" s="26">
        <v>190956.457517</v>
      </c>
      <c r="R43" s="26">
        <v>187181</v>
      </c>
    </row>
    <row r="44" spans="1:18" s="32" customFormat="1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18" s="32" customFormat="1">
      <c r="A45" s="32" t="s">
        <v>49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</row>
    <row r="46" spans="1:18" s="32" customFormat="1">
      <c r="A46" s="32" t="s">
        <v>44</v>
      </c>
      <c r="B46" s="27">
        <v>7210.538997353533</v>
      </c>
      <c r="C46" s="27">
        <v>7558.7175022756001</v>
      </c>
      <c r="D46" s="27">
        <v>11711.623110044016</v>
      </c>
      <c r="E46" s="27">
        <v>14418.192686197075</v>
      </c>
      <c r="F46" s="27">
        <v>16061.429643298987</v>
      </c>
      <c r="G46" s="27">
        <v>16026.028415999999</v>
      </c>
      <c r="H46" s="27">
        <v>13136.471307</v>
      </c>
      <c r="I46" s="27">
        <v>19897.890668</v>
      </c>
      <c r="J46" s="27">
        <v>16113.460352999999</v>
      </c>
      <c r="K46" s="27">
        <v>19897.890668</v>
      </c>
      <c r="L46" s="27">
        <v>24384.697605000001</v>
      </c>
      <c r="M46" s="27">
        <v>13462</v>
      </c>
      <c r="N46" s="27">
        <v>15897.186739000001</v>
      </c>
      <c r="O46" s="27">
        <v>21797</v>
      </c>
      <c r="P46" s="27">
        <v>7480.6990069999993</v>
      </c>
      <c r="Q46" s="27">
        <v>8989.5936010000005</v>
      </c>
      <c r="R46" s="27">
        <v>12321</v>
      </c>
    </row>
    <row r="47" spans="1:18" s="32" customFormat="1">
      <c r="A47" s="32" t="s">
        <v>123</v>
      </c>
      <c r="B47" s="27">
        <v>73.186383000000006</v>
      </c>
      <c r="C47" s="27">
        <v>74.376814999999993</v>
      </c>
      <c r="D47" s="27">
        <v>79.009870000000006</v>
      </c>
      <c r="E47" s="27">
        <v>89.737182000000004</v>
      </c>
      <c r="F47" s="27">
        <v>118.571557</v>
      </c>
      <c r="G47" s="27">
        <v>115.31258099999999</v>
      </c>
      <c r="H47" s="27">
        <v>96.434948000000006</v>
      </c>
      <c r="I47" s="27">
        <v>87.756423999999996</v>
      </c>
      <c r="J47" s="27">
        <v>82.067672999999999</v>
      </c>
      <c r="K47" s="27">
        <v>87.756423999999996</v>
      </c>
      <c r="L47" s="27">
        <v>74.753849000000002</v>
      </c>
      <c r="M47" s="27">
        <v>64</v>
      </c>
      <c r="N47" s="27">
        <v>64.745733000000001</v>
      </c>
      <c r="O47" s="27">
        <v>59</v>
      </c>
      <c r="P47" s="27">
        <v>53.128762000000002</v>
      </c>
      <c r="Q47" s="27">
        <v>51.093384</v>
      </c>
      <c r="R47" s="27">
        <v>53</v>
      </c>
    </row>
    <row r="48" spans="1:18" s="75" customFormat="1">
      <c r="A48" s="32" t="s">
        <v>50</v>
      </c>
      <c r="B48" s="27">
        <v>675.92051800000002</v>
      </c>
      <c r="C48" s="27">
        <v>834.82025099999998</v>
      </c>
      <c r="D48" s="27">
        <v>561.33117200000004</v>
      </c>
      <c r="E48" s="27">
        <v>928.12480800000003</v>
      </c>
      <c r="F48" s="27">
        <v>1013.5752210000001</v>
      </c>
      <c r="G48" s="27">
        <v>608.95855400000005</v>
      </c>
      <c r="H48" s="27">
        <v>452.26223499999998</v>
      </c>
      <c r="I48" s="27">
        <v>800.46450400000003</v>
      </c>
      <c r="J48" s="27">
        <v>458.02549399999998</v>
      </c>
      <c r="K48" s="27">
        <v>800.46450400000003</v>
      </c>
      <c r="L48" s="27">
        <v>496.17327399999999</v>
      </c>
      <c r="M48" s="27">
        <v>669</v>
      </c>
      <c r="N48" s="27">
        <v>597.20231000000001</v>
      </c>
      <c r="O48" s="27">
        <v>406</v>
      </c>
      <c r="P48" s="27">
        <v>455.13726400000002</v>
      </c>
      <c r="Q48" s="27">
        <v>689.05088799999999</v>
      </c>
      <c r="R48" s="27">
        <v>573</v>
      </c>
    </row>
    <row r="49" spans="1:18" s="75" customFormat="1">
      <c r="A49" s="32" t="s">
        <v>124</v>
      </c>
      <c r="B49" s="27">
        <v>4636.4519899999996</v>
      </c>
      <c r="C49" s="27">
        <v>4290.9093380000004</v>
      </c>
      <c r="D49" s="27">
        <v>4204.3964599999999</v>
      </c>
      <c r="E49" s="27">
        <v>4737.4305750000003</v>
      </c>
      <c r="F49" s="27">
        <v>3630.7626129999999</v>
      </c>
      <c r="G49" s="27">
        <v>3306.5097820000001</v>
      </c>
      <c r="H49" s="27">
        <v>3270.3836390000001</v>
      </c>
      <c r="I49" s="27">
        <v>892.086861</v>
      </c>
      <c r="J49" s="27">
        <v>1393.74083</v>
      </c>
      <c r="K49" s="27">
        <v>892.086861</v>
      </c>
      <c r="L49" s="27">
        <v>1333.7007599999999</v>
      </c>
      <c r="M49" s="27">
        <v>1748</v>
      </c>
      <c r="N49" s="27">
        <v>1344.4873730000002</v>
      </c>
      <c r="O49" s="27">
        <v>1492</v>
      </c>
      <c r="P49" s="27">
        <v>1173.6202929999999</v>
      </c>
      <c r="Q49" s="27">
        <v>1123.4217470000001</v>
      </c>
      <c r="R49" s="27">
        <v>1446</v>
      </c>
    </row>
    <row r="50" spans="1:18" s="32" customFormat="1">
      <c r="A50" s="32" t="s">
        <v>45</v>
      </c>
      <c r="B50" s="27">
        <v>0.81518832730000002</v>
      </c>
      <c r="C50" s="27">
        <v>0.63570583613099996</v>
      </c>
      <c r="D50" s="27">
        <v>1.6821927889999999</v>
      </c>
      <c r="E50" s="27">
        <v>75.456279627699999</v>
      </c>
      <c r="F50" s="27">
        <v>60.136998305100001</v>
      </c>
      <c r="G50" s="27">
        <v>40.093911479999996</v>
      </c>
      <c r="H50" s="27">
        <v>15.162630999999999</v>
      </c>
      <c r="I50" s="27">
        <v>0</v>
      </c>
      <c r="J50" s="27">
        <v>2</v>
      </c>
      <c r="K50" s="27">
        <v>0</v>
      </c>
      <c r="L50" s="27">
        <v>27.646494000000001</v>
      </c>
      <c r="M50" s="27">
        <v>28</v>
      </c>
      <c r="N50" s="27">
        <v>19.49522</v>
      </c>
      <c r="O50" s="27">
        <v>56</v>
      </c>
      <c r="P50" s="27">
        <v>28.753022000000001</v>
      </c>
      <c r="Q50" s="27">
        <v>42.481437999999997</v>
      </c>
      <c r="R50" s="27">
        <v>15</v>
      </c>
    </row>
    <row r="51" spans="1:18" s="32" customFormat="1">
      <c r="A51" s="44" t="s">
        <v>125</v>
      </c>
      <c r="B51" s="34">
        <v>2296.9022420000001</v>
      </c>
      <c r="C51" s="34">
        <v>2519.9104600000001</v>
      </c>
      <c r="D51" s="34">
        <v>2574.2353170000001</v>
      </c>
      <c r="E51" s="34">
        <v>2945.8666450000001</v>
      </c>
      <c r="F51" s="34">
        <v>3075.2599369999998</v>
      </c>
      <c r="G51" s="34">
        <v>2836.3301339999998</v>
      </c>
      <c r="H51" s="34">
        <v>2838.6272429999999</v>
      </c>
      <c r="I51" s="34">
        <v>2895.9333670000001</v>
      </c>
      <c r="J51" s="34">
        <v>2539.823684</v>
      </c>
      <c r="K51" s="34">
        <v>2895.9333670000001</v>
      </c>
      <c r="L51" s="34">
        <v>2366.3270200000002</v>
      </c>
      <c r="M51" s="34">
        <v>2474</v>
      </c>
      <c r="N51" s="34">
        <v>2202.4105450000002</v>
      </c>
      <c r="O51" s="34">
        <v>2234</v>
      </c>
      <c r="P51" s="34">
        <v>2515.682053</v>
      </c>
      <c r="Q51" s="34">
        <v>2440.8379629999999</v>
      </c>
      <c r="R51" s="34">
        <v>2151</v>
      </c>
    </row>
    <row r="52" spans="1:18" s="32" customFormat="1" ht="15">
      <c r="A52" s="21" t="s">
        <v>51</v>
      </c>
      <c r="B52" s="26">
        <v>14893.815318680832</v>
      </c>
      <c r="C52" s="26">
        <v>15279.370072111731</v>
      </c>
      <c r="D52" s="26">
        <f>+SUM(D46:D51)</f>
        <v>19132.278121833016</v>
      </c>
      <c r="E52" s="26">
        <v>23194.808175824772</v>
      </c>
      <c r="F52" s="26">
        <v>23959.735969604084</v>
      </c>
      <c r="G52" s="26">
        <v>22933.233378479999</v>
      </c>
      <c r="H52" s="26">
        <v>19809.342002999998</v>
      </c>
      <c r="I52" s="26">
        <v>24574.131824</v>
      </c>
      <c r="J52" s="26">
        <v>20589.118033999996</v>
      </c>
      <c r="K52" s="26">
        <v>24574.131824</v>
      </c>
      <c r="L52" s="26">
        <v>28683.299002000003</v>
      </c>
      <c r="M52" s="26">
        <v>18445</v>
      </c>
      <c r="N52" s="26">
        <v>20125.52792</v>
      </c>
      <c r="O52" s="26">
        <v>26045</v>
      </c>
      <c r="P52" s="26">
        <v>11707</v>
      </c>
      <c r="Q52" s="26">
        <v>13336.479021000001</v>
      </c>
      <c r="R52" s="26">
        <v>16559</v>
      </c>
    </row>
    <row r="53" spans="1:18" s="32" customFormat="1" ht="15">
      <c r="A53" s="21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  <row r="54" spans="1:18" s="21" customFormat="1" ht="15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</row>
    <row r="55" spans="1:18" s="21" customFormat="1" ht="15.75" thickBot="1">
      <c r="A55" s="72" t="s">
        <v>22</v>
      </c>
      <c r="B55" s="73">
        <v>374463.00692153157</v>
      </c>
      <c r="C55" s="73">
        <v>386322.44207744958</v>
      </c>
      <c r="D55" s="73">
        <f>+D34+D43+D52</f>
        <v>387289.16055046127</v>
      </c>
      <c r="E55" s="73">
        <v>404103.26496423071</v>
      </c>
      <c r="F55" s="73">
        <v>389482.52790040098</v>
      </c>
      <c r="G55" s="73">
        <v>394502.65608526795</v>
      </c>
      <c r="H55" s="73">
        <v>381916.72087799991</v>
      </c>
      <c r="I55" s="73">
        <v>367007.79158099997</v>
      </c>
      <c r="J55" s="73">
        <v>370229.19668299996</v>
      </c>
      <c r="K55" s="73">
        <v>367007.79158099997</v>
      </c>
      <c r="L55" s="73">
        <v>380078.76685400004</v>
      </c>
      <c r="M55" s="73">
        <v>373416</v>
      </c>
      <c r="N55" s="73">
        <v>359854.31145200005</v>
      </c>
      <c r="O55" s="73">
        <v>368020</v>
      </c>
      <c r="P55" s="73">
        <v>363550</v>
      </c>
      <c r="Q55" s="73">
        <v>354849.48611100001</v>
      </c>
      <c r="R55" s="73">
        <v>359112</v>
      </c>
    </row>
    <row r="56" spans="1:18" s="3" customFormat="1" ht="15">
      <c r="A56" s="18"/>
    </row>
    <row r="57" spans="1:18" ht="15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</row>
    <row r="58" spans="1:18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</row>
    <row r="60" spans="1:18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67"/>
  <sheetViews>
    <sheetView showGridLines="0" zoomScale="85" zoomScaleNormal="85" workbookViewId="0">
      <pane xSplit="1" ySplit="6" topLeftCell="E27" activePane="bottomRight" state="frozen"/>
      <selection activeCell="AE63" sqref="AE63"/>
      <selection pane="topRight" activeCell="AE63" sqref="AE63"/>
      <selection pane="bottomLeft" activeCell="AE63" sqref="AE63"/>
      <selection pane="bottomRight" activeCell="R61" sqref="R61"/>
    </sheetView>
  </sheetViews>
  <sheetFormatPr defaultColWidth="9" defaultRowHeight="14.25"/>
  <cols>
    <col min="1" max="1" width="66" style="14" customWidth="1"/>
    <col min="2" max="18" width="12.5" style="32" customWidth="1"/>
    <col min="19" max="16384" width="9" style="32"/>
  </cols>
  <sheetData>
    <row r="1" spans="1:19" s="51" customFormat="1" ht="17.649999999999999" customHeight="1">
      <c r="A1" s="61" t="str">
        <f>company</f>
        <v>Heimstaden AB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9" s="51" customFormat="1" ht="17.649999999999999" customHeight="1">
      <c r="A2" s="60" t="str">
        <f>'Incomestatement-Y'!$A$2</f>
        <v>Q4 2025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9" s="47" customFormat="1">
      <c r="A3" s="48"/>
    </row>
    <row r="4" spans="1:19" s="14" customFormat="1" ht="18">
      <c r="A4" s="56" t="s">
        <v>120</v>
      </c>
    </row>
    <row r="5" spans="1:19" s="14" customFormat="1"/>
    <row r="6" spans="1:19" ht="15">
      <c r="A6" s="42" t="s">
        <v>2</v>
      </c>
      <c r="B6" s="42" t="s">
        <v>74</v>
      </c>
      <c r="C6" s="42" t="s">
        <v>76</v>
      </c>
      <c r="D6" s="42" t="s">
        <v>82</v>
      </c>
      <c r="E6" s="42" t="s">
        <v>84</v>
      </c>
      <c r="F6" s="42" t="s">
        <v>86</v>
      </c>
      <c r="G6" s="42" t="s">
        <v>87</v>
      </c>
      <c r="H6" s="42" t="s">
        <v>88</v>
      </c>
      <c r="I6" s="42" t="s">
        <v>89</v>
      </c>
      <c r="J6" s="42" t="s">
        <v>90</v>
      </c>
      <c r="K6" s="42" t="s">
        <v>91</v>
      </c>
      <c r="L6" s="42" t="s">
        <v>93</v>
      </c>
      <c r="M6" s="42" t="s">
        <v>95</v>
      </c>
      <c r="N6" s="42" t="s">
        <v>96</v>
      </c>
      <c r="O6" s="42" t="s">
        <v>98</v>
      </c>
      <c r="P6" s="42" t="s">
        <v>110</v>
      </c>
      <c r="Q6" s="42" t="s">
        <v>134</v>
      </c>
      <c r="R6" s="42" t="s">
        <v>139</v>
      </c>
      <c r="S6" s="42"/>
    </row>
    <row r="7" spans="1:19" s="21" customFormat="1" ht="15">
      <c r="A7" s="64" t="s">
        <v>23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8" spans="1:19">
      <c r="A8" s="32" t="s">
        <v>31</v>
      </c>
      <c r="B8" s="33">
        <v>10544.473273000001</v>
      </c>
      <c r="C8" s="33">
        <v>1314.4817269999985</v>
      </c>
      <c r="D8" s="33">
        <v>-5763.5230000000001</v>
      </c>
      <c r="E8" s="33">
        <v>-13090.39</v>
      </c>
      <c r="F8" s="33">
        <v>-14315.752</v>
      </c>
      <c r="G8" s="33">
        <v>-9720.5590000000011</v>
      </c>
      <c r="H8" s="33">
        <v>-3621.9479999999999</v>
      </c>
      <c r="I8" s="33">
        <v>-1349.712</v>
      </c>
      <c r="J8" s="33">
        <v>999.09900000000005</v>
      </c>
      <c r="K8" s="33">
        <v>3153.5059999999994</v>
      </c>
      <c r="L8" s="33">
        <v>3340.951</v>
      </c>
      <c r="M8" s="33">
        <v>2909.2267529999999</v>
      </c>
      <c r="N8" s="33">
        <v>9084.6412959999998</v>
      </c>
      <c r="O8" s="33">
        <v>2907.986707</v>
      </c>
      <c r="P8" s="33">
        <v>2681.3852900000002</v>
      </c>
      <c r="Q8" s="33">
        <v>1337.59978</v>
      </c>
      <c r="R8" s="33">
        <v>2941</v>
      </c>
    </row>
    <row r="9" spans="1:19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9">
      <c r="A10" s="32" t="s">
        <v>54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9">
      <c r="A11" s="65" t="s">
        <v>71</v>
      </c>
      <c r="B11" s="33">
        <v>-9291.509</v>
      </c>
      <c r="C11" s="33">
        <v>-4299.0049999999992</v>
      </c>
      <c r="D11" s="33">
        <v>6364.7179999999998</v>
      </c>
      <c r="E11" s="33">
        <v>11773.171</v>
      </c>
      <c r="F11" s="33">
        <v>13477.24</v>
      </c>
      <c r="G11" s="33">
        <v>7338.715000000002</v>
      </c>
      <c r="H11" s="33">
        <v>4942.3570000000018</v>
      </c>
      <c r="I11" s="33">
        <v>5322.6149999999943</v>
      </c>
      <c r="J11" s="33">
        <v>-2486.8690000000001</v>
      </c>
      <c r="K11" s="33">
        <v>-1258.6589999999997</v>
      </c>
      <c r="L11" s="33">
        <v>-2600.3420000000001</v>
      </c>
      <c r="M11" s="33">
        <v>-2207.8017809999988</v>
      </c>
      <c r="N11" s="33">
        <v>-3171.4621000000002</v>
      </c>
      <c r="O11" s="33">
        <v>-3837.5197659999999</v>
      </c>
      <c r="P11" s="33">
        <v>-791.9581890000004</v>
      </c>
      <c r="Q11" s="33">
        <v>-1697.3218039999999</v>
      </c>
      <c r="R11" s="33">
        <v>-2611</v>
      </c>
    </row>
    <row r="12" spans="1:19">
      <c r="A12" s="65" t="s">
        <v>103</v>
      </c>
      <c r="B12" s="33">
        <v>13.162718938148499</v>
      </c>
      <c r="C12" s="33">
        <v>6.0784127073298695</v>
      </c>
      <c r="D12" s="33">
        <v>16.257958189724683</v>
      </c>
      <c r="E12" s="33">
        <v>-437.3271381614183</v>
      </c>
      <c r="F12" s="33">
        <v>-20</v>
      </c>
      <c r="G12" s="33">
        <v>5</v>
      </c>
      <c r="H12" s="33">
        <v>-18</v>
      </c>
      <c r="I12" s="33">
        <v>7.5205909999999996</v>
      </c>
      <c r="J12" s="33">
        <v>357.04500000000002</v>
      </c>
      <c r="K12" s="33">
        <v>382.8</v>
      </c>
      <c r="L12" s="33">
        <v>-18.846000000000004</v>
      </c>
      <c r="M12" s="33">
        <v>-13.897376000000008</v>
      </c>
      <c r="N12" s="33">
        <v>-2.3146360000000001</v>
      </c>
      <c r="O12" s="33">
        <v>10.14883</v>
      </c>
      <c r="P12" s="33">
        <v>-1.1447219999999998</v>
      </c>
      <c r="Q12" s="33">
        <v>25.564927999999998</v>
      </c>
      <c r="R12" s="33">
        <v>27</v>
      </c>
    </row>
    <row r="13" spans="1:19">
      <c r="A13" s="65" t="s">
        <v>72</v>
      </c>
      <c r="B13" s="33">
        <v>-421.14699999999999</v>
      </c>
      <c r="C13" s="33">
        <v>-462.137</v>
      </c>
      <c r="D13" s="33">
        <v>150.12800000000004</v>
      </c>
      <c r="E13" s="33">
        <v>-150.31600000000003</v>
      </c>
      <c r="F13" s="33">
        <v>448.28800000000001</v>
      </c>
      <c r="G13" s="33">
        <v>-256.94500000000005</v>
      </c>
      <c r="H13" s="33">
        <v>18.560000000000059</v>
      </c>
      <c r="I13" s="33">
        <v>962.59699999999998</v>
      </c>
      <c r="J13" s="33">
        <v>-199.47300000000001</v>
      </c>
      <c r="K13" s="33">
        <v>189.49</v>
      </c>
      <c r="L13" s="33">
        <v>992.71900000000005</v>
      </c>
      <c r="M13" s="33">
        <v>-368.13979800000016</v>
      </c>
      <c r="N13" s="33">
        <v>-153.47545400000001</v>
      </c>
      <c r="O13" s="33">
        <v>292.00498400000004</v>
      </c>
      <c r="P13" s="33">
        <v>-147.23837800000001</v>
      </c>
      <c r="Q13" s="33">
        <v>-60.951984000000003</v>
      </c>
      <c r="R13" s="33">
        <v>-410</v>
      </c>
    </row>
    <row r="14" spans="1:19">
      <c r="A14" s="65" t="s">
        <v>32</v>
      </c>
      <c r="B14" s="33">
        <v>-68.928989000000001</v>
      </c>
      <c r="C14" s="33">
        <v>0.63921999999999457</v>
      </c>
      <c r="D14" s="33">
        <v>-53.76333799999999</v>
      </c>
      <c r="E14" s="33">
        <v>-219.823734</v>
      </c>
      <c r="F14" s="33">
        <v>-61</v>
      </c>
      <c r="G14" s="33">
        <v>-49</v>
      </c>
      <c r="H14" s="33">
        <v>-97</v>
      </c>
      <c r="I14" s="33">
        <v>-176.79693800000004</v>
      </c>
      <c r="J14" s="33">
        <v>-96.81</v>
      </c>
      <c r="K14" s="33">
        <v>-43.19</v>
      </c>
      <c r="L14" s="33">
        <v>-66</v>
      </c>
      <c r="M14" s="33">
        <v>-32</v>
      </c>
      <c r="N14" s="33">
        <v>-50.462000000000003</v>
      </c>
      <c r="O14" s="33">
        <v>-37.100940999999992</v>
      </c>
      <c r="P14" s="33">
        <v>-12.484958000000006</v>
      </c>
      <c r="Q14" s="33">
        <v>-36.324745</v>
      </c>
      <c r="R14" s="33">
        <v>-22</v>
      </c>
    </row>
    <row r="15" spans="1:19">
      <c r="A15" s="65" t="s">
        <v>113</v>
      </c>
      <c r="B15" s="33">
        <v>692.28587900000002</v>
      </c>
      <c r="C15" s="33">
        <v>665.3443749999999</v>
      </c>
      <c r="D15" s="33">
        <v>816.03719599999999</v>
      </c>
      <c r="E15" s="33">
        <v>1078.8574520000002</v>
      </c>
      <c r="F15" s="33">
        <v>1248</v>
      </c>
      <c r="G15" s="33">
        <v>1422</v>
      </c>
      <c r="H15" s="33">
        <v>1633</v>
      </c>
      <c r="I15" s="33">
        <v>1456.81222</v>
      </c>
      <c r="J15" s="33">
        <v>1553.4190000000001</v>
      </c>
      <c r="K15" s="33">
        <v>1606.5809999999999</v>
      </c>
      <c r="L15" s="33">
        <v>1932.6009999999994</v>
      </c>
      <c r="M15" s="33">
        <v>1461.3990000000006</v>
      </c>
      <c r="N15" s="33">
        <v>1676.19</v>
      </c>
      <c r="O15" s="33">
        <v>1616.2678809999998</v>
      </c>
      <c r="P15" s="33">
        <v>1663.1334950000005</v>
      </c>
      <c r="Q15" s="33">
        <v>1580.426011</v>
      </c>
      <c r="R15" s="33">
        <v>1540</v>
      </c>
    </row>
    <row r="16" spans="1:19">
      <c r="A16" s="65" t="s">
        <v>112</v>
      </c>
      <c r="B16" s="33">
        <v>-27</v>
      </c>
      <c r="C16" s="33">
        <v>197</v>
      </c>
      <c r="D16" s="33">
        <v>-1553</v>
      </c>
      <c r="E16" s="33">
        <v>973</v>
      </c>
      <c r="F16" s="33">
        <v>447.62799999999999</v>
      </c>
      <c r="G16" s="33">
        <v>-112.95599999999996</v>
      </c>
      <c r="H16" s="33">
        <v>1195.0930000000001</v>
      </c>
      <c r="I16" s="33">
        <v>-666.04200000000014</v>
      </c>
      <c r="J16" s="33">
        <v>-197.41</v>
      </c>
      <c r="K16" s="33">
        <v>74.265999999999991</v>
      </c>
      <c r="L16" s="33">
        <v>147.738</v>
      </c>
      <c r="M16" s="33">
        <v>19.711143000000021</v>
      </c>
      <c r="N16" s="33">
        <v>14.351037</v>
      </c>
      <c r="O16" s="33">
        <v>27.764965000000004</v>
      </c>
      <c r="P16" s="33">
        <v>36.375925999999993</v>
      </c>
      <c r="Q16" s="33">
        <v>-94.208696000000003</v>
      </c>
      <c r="R16" s="33">
        <v>-79</v>
      </c>
    </row>
    <row r="17" spans="1:18">
      <c r="A17" s="65" t="s">
        <v>101</v>
      </c>
      <c r="B17" s="33">
        <v>0</v>
      </c>
      <c r="C17" s="33">
        <v>0</v>
      </c>
      <c r="D17" s="33">
        <v>0</v>
      </c>
      <c r="E17" s="33">
        <v>0</v>
      </c>
      <c r="F17" s="33">
        <v>-4</v>
      </c>
      <c r="G17" s="33">
        <v>-20</v>
      </c>
      <c r="H17" s="33">
        <v>-28</v>
      </c>
      <c r="I17" s="33">
        <v>-154.22200000000001</v>
      </c>
      <c r="J17" s="33">
        <v>-206.22200000000001</v>
      </c>
      <c r="K17" s="33">
        <v>-643</v>
      </c>
      <c r="L17" s="33">
        <v>-474.34000000000015</v>
      </c>
      <c r="M17" s="33">
        <v>-364.41029399999979</v>
      </c>
      <c r="N17" s="33">
        <v>-421.08486299999998</v>
      </c>
      <c r="O17" s="33">
        <v>-463.00729300000006</v>
      </c>
      <c r="P17" s="33">
        <v>-640.57452399999988</v>
      </c>
      <c r="Q17" s="33">
        <v>-681.912778</v>
      </c>
      <c r="R17" s="33">
        <v>-551</v>
      </c>
    </row>
    <row r="18" spans="1:18" s="21" customFormat="1" ht="15">
      <c r="A18" s="65" t="s">
        <v>73</v>
      </c>
      <c r="B18" s="33">
        <v>477.64900000000011</v>
      </c>
      <c r="C18" s="33">
        <v>4578.904587292669</v>
      </c>
      <c r="D18" s="33">
        <v>2094.6000418102758</v>
      </c>
      <c r="E18" s="33">
        <v>2877.1929999999998</v>
      </c>
      <c r="F18" s="33">
        <v>883</v>
      </c>
      <c r="G18" s="33">
        <v>3734</v>
      </c>
      <c r="H18" s="33">
        <v>-1545</v>
      </c>
      <c r="I18" s="33">
        <v>-3295</v>
      </c>
      <c r="J18" s="33">
        <v>2647.837</v>
      </c>
      <c r="K18" s="33">
        <v>-917.74099999999976</v>
      </c>
      <c r="L18" s="33">
        <v>-285.45399999999972</v>
      </c>
      <c r="M18" s="33">
        <v>820.18299999999977</v>
      </c>
      <c r="N18" s="33">
        <v>-4442.9199999999992</v>
      </c>
      <c r="O18" s="33">
        <v>2284</v>
      </c>
      <c r="P18" s="33">
        <v>-242.37574600000016</v>
      </c>
      <c r="Q18" s="33">
        <v>2387.4720351286996</v>
      </c>
      <c r="R18" s="33">
        <v>1765</v>
      </c>
    </row>
    <row r="19" spans="1:18" s="21" customFormat="1" ht="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18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ht="15">
      <c r="A21" s="64" t="s">
        <v>53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</row>
    <row r="22" spans="1:18" s="21" customFormat="1" ht="15">
      <c r="A22" s="32" t="s">
        <v>126</v>
      </c>
      <c r="B22" s="33">
        <v>-550.38</v>
      </c>
      <c r="C22" s="33">
        <v>50.124000000000024</v>
      </c>
      <c r="D22" s="33">
        <v>224.61499999999995</v>
      </c>
      <c r="E22" s="33">
        <v>-509.48499999999996</v>
      </c>
      <c r="F22" s="33">
        <v>-287.72800000000001</v>
      </c>
      <c r="G22" s="33">
        <v>-845.98900000000003</v>
      </c>
      <c r="H22" s="33">
        <v>257.87699999999995</v>
      </c>
      <c r="I22" s="33">
        <v>659.56015400000013</v>
      </c>
      <c r="J22" s="33">
        <v>-449.81200000000001</v>
      </c>
      <c r="K22" s="33">
        <v>460.387</v>
      </c>
      <c r="L22" s="33">
        <v>-380.49400000000003</v>
      </c>
      <c r="M22" s="33">
        <v>-124</v>
      </c>
      <c r="N22" s="33">
        <v>-752.18774989349083</v>
      </c>
      <c r="O22" s="33">
        <v>412</v>
      </c>
      <c r="P22" s="33">
        <v>57.156256320797013</v>
      </c>
      <c r="Q22" s="33">
        <v>-36.03418832079717</v>
      </c>
      <c r="R22" s="33">
        <v>-334</v>
      </c>
    </row>
    <row r="23" spans="1:18">
      <c r="A23" s="32" t="s">
        <v>127</v>
      </c>
      <c r="B23" s="33">
        <v>-536.73900000000003</v>
      </c>
      <c r="C23" s="33">
        <v>-373.39800000000014</v>
      </c>
      <c r="D23" s="33">
        <v>-102.89199999999983</v>
      </c>
      <c r="E23" s="33">
        <v>692.65299999999979</v>
      </c>
      <c r="F23" s="33">
        <v>115.98299999999995</v>
      </c>
      <c r="G23" s="33">
        <v>-332.11500000000001</v>
      </c>
      <c r="H23" s="33">
        <v>-18.052999999999429</v>
      </c>
      <c r="I23" s="33">
        <v>-1183.1410000000005</v>
      </c>
      <c r="J23" s="33">
        <v>439.65499999999975</v>
      </c>
      <c r="K23" s="33">
        <v>-232.20599999999968</v>
      </c>
      <c r="L23" s="33">
        <v>-311.8420000000001</v>
      </c>
      <c r="M23" s="33">
        <v>352</v>
      </c>
      <c r="N23" s="33">
        <v>-204.72676000000001</v>
      </c>
      <c r="O23" s="33">
        <v>-257</v>
      </c>
      <c r="P23" s="33">
        <v>-108.09661700000015</v>
      </c>
      <c r="Q23" s="33">
        <v>45.5644850000009</v>
      </c>
      <c r="R23" s="33">
        <v>88</v>
      </c>
    </row>
    <row r="24" spans="1:18" s="26" customFormat="1" ht="15">
      <c r="A24" s="26" t="s">
        <v>78</v>
      </c>
      <c r="B24" s="26">
        <f t="shared" ref="B24:P24" si="0">SUM(B8:B23)</f>
        <v>831.86688193815007</v>
      </c>
      <c r="C24" s="26">
        <f t="shared" si="0"/>
        <v>1678.0323219999973</v>
      </c>
      <c r="D24" s="26">
        <f t="shared" si="0"/>
        <v>2193.177858</v>
      </c>
      <c r="E24" s="26">
        <f t="shared" si="0"/>
        <v>2987.532579838582</v>
      </c>
      <c r="F24" s="26">
        <f t="shared" si="0"/>
        <v>1931.6589999999994</v>
      </c>
      <c r="G24" s="26">
        <f t="shared" si="0"/>
        <v>1162.151000000001</v>
      </c>
      <c r="H24" s="26">
        <f t="shared" si="0"/>
        <v>2718.8860000000022</v>
      </c>
      <c r="I24" s="26">
        <f t="shared" si="0"/>
        <v>1584.191026999993</v>
      </c>
      <c r="J24" s="26">
        <f t="shared" si="0"/>
        <v>2360.4590000000003</v>
      </c>
      <c r="K24" s="26">
        <f t="shared" si="0"/>
        <v>2772.2339999999995</v>
      </c>
      <c r="L24" s="26">
        <f t="shared" si="0"/>
        <v>2276.6909999999993</v>
      </c>
      <c r="M24" s="26">
        <f t="shared" si="0"/>
        <v>2452.2706470000012</v>
      </c>
      <c r="N24" s="26">
        <f t="shared" si="0"/>
        <v>1576.5487701065081</v>
      </c>
      <c r="O24" s="26">
        <f t="shared" si="0"/>
        <v>2955.5453669999997</v>
      </c>
      <c r="P24" s="26">
        <f t="shared" si="0"/>
        <v>2494.1778333207972</v>
      </c>
      <c r="Q24" s="26">
        <f>SUM(Q8:Q23)</f>
        <v>2769.8730438079037</v>
      </c>
      <c r="R24" s="26">
        <v>2355</v>
      </c>
    </row>
    <row r="25" spans="1:18" ht="15">
      <c r="A25" s="2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>
      <c r="A26" s="32" t="s">
        <v>79</v>
      </c>
      <c r="B26" s="33">
        <v>-374.78300000000002</v>
      </c>
      <c r="C26" s="33">
        <v>-660.68999999999994</v>
      </c>
      <c r="D26" s="33">
        <v>-875.52700000000016</v>
      </c>
      <c r="E26" s="33">
        <v>-782</v>
      </c>
      <c r="F26" s="33">
        <v>-1338</v>
      </c>
      <c r="G26" s="33">
        <v>-1235</v>
      </c>
      <c r="H26" s="33">
        <v>-1728.9110000000001</v>
      </c>
      <c r="I26" s="33">
        <v>-1420.3689999999997</v>
      </c>
      <c r="J26" s="33">
        <v>-1674.665</v>
      </c>
      <c r="K26" s="33">
        <v>-1490.335</v>
      </c>
      <c r="L26" s="33">
        <v>-1927.6009999999997</v>
      </c>
      <c r="M26" s="33">
        <v>-1547</v>
      </c>
      <c r="N26" s="33">
        <v>-1746.3209999999999</v>
      </c>
      <c r="O26" s="33">
        <v>-1369</v>
      </c>
      <c r="P26" s="33">
        <v>-1547.4564950000004</v>
      </c>
      <c r="Q26" s="33">
        <v>-1521.655624</v>
      </c>
      <c r="R26" s="33">
        <v>-1886</v>
      </c>
    </row>
    <row r="27" spans="1:18">
      <c r="A27" s="32" t="s">
        <v>80</v>
      </c>
      <c r="B27" s="33">
        <v>12</v>
      </c>
      <c r="C27" s="33">
        <v>9</v>
      </c>
      <c r="D27" s="33">
        <v>-21</v>
      </c>
      <c r="E27" s="33">
        <v>341</v>
      </c>
      <c r="F27" s="33">
        <v>42.877000000000002</v>
      </c>
      <c r="G27" s="33">
        <v>6.1229999999999976</v>
      </c>
      <c r="H27" s="33">
        <v>158</v>
      </c>
      <c r="I27" s="33">
        <v>177</v>
      </c>
      <c r="J27" s="33">
        <v>96.81</v>
      </c>
      <c r="K27" s="33">
        <v>43.19</v>
      </c>
      <c r="L27" s="33">
        <v>66</v>
      </c>
      <c r="M27" s="33">
        <v>29</v>
      </c>
      <c r="N27" s="33">
        <v>42.260000000000005</v>
      </c>
      <c r="O27" s="33">
        <v>28</v>
      </c>
      <c r="P27" s="33">
        <v>3.054278999999994</v>
      </c>
      <c r="Q27" s="33">
        <v>30.242784000000015</v>
      </c>
      <c r="R27" s="33">
        <v>14</v>
      </c>
    </row>
    <row r="28" spans="1:18" s="21" customFormat="1" ht="15">
      <c r="A28" s="32" t="s">
        <v>128</v>
      </c>
      <c r="B28" s="33">
        <v>-388.99400000000003</v>
      </c>
      <c r="C28" s="33">
        <v>-274.59399999999994</v>
      </c>
      <c r="D28" s="33">
        <v>-57.02800000000002</v>
      </c>
      <c r="E28" s="33">
        <v>-280.47500000000002</v>
      </c>
      <c r="F28" s="33">
        <v>-622.00699999999995</v>
      </c>
      <c r="G28" s="33">
        <v>124.14099999999996</v>
      </c>
      <c r="H28" s="33">
        <v>-517.02</v>
      </c>
      <c r="I28" s="33">
        <v>75.27800000000002</v>
      </c>
      <c r="J28" s="33">
        <v>-314.00299999999999</v>
      </c>
      <c r="K28" s="33">
        <v>-210.93099999999998</v>
      </c>
      <c r="L28" s="33">
        <v>-121.95800000000008</v>
      </c>
      <c r="M28" s="33">
        <v>133</v>
      </c>
      <c r="N28" s="33">
        <v>-135.731257</v>
      </c>
      <c r="O28" s="33">
        <v>-382</v>
      </c>
      <c r="P28" s="33">
        <v>-202.70556700000009</v>
      </c>
      <c r="Q28" s="33">
        <v>-255.77595699999998</v>
      </c>
      <c r="R28" s="33">
        <v>-237</v>
      </c>
    </row>
    <row r="29" spans="1:18" s="26" customFormat="1" ht="15">
      <c r="A29" s="26" t="s">
        <v>52</v>
      </c>
      <c r="B29" s="26">
        <f t="shared" ref="B29:J29" si="1">SUM(B24:B28)</f>
        <v>80.089881938150029</v>
      </c>
      <c r="C29" s="26">
        <f t="shared" si="1"/>
        <v>751.7483219999973</v>
      </c>
      <c r="D29" s="26">
        <f t="shared" si="1"/>
        <v>1239.622858</v>
      </c>
      <c r="E29" s="26">
        <f t="shared" si="1"/>
        <v>2266.0575798385821</v>
      </c>
      <c r="F29" s="26">
        <f t="shared" si="1"/>
        <v>14.528999999999428</v>
      </c>
      <c r="G29" s="26">
        <f t="shared" si="1"/>
        <v>57.41500000000093</v>
      </c>
      <c r="H29" s="26">
        <f t="shared" si="1"/>
        <v>630.9550000000022</v>
      </c>
      <c r="I29" s="26">
        <f>SUM(I24:I28)</f>
        <v>416.10002699999336</v>
      </c>
      <c r="J29" s="26">
        <f t="shared" si="1"/>
        <v>468.60100000000028</v>
      </c>
      <c r="K29" s="26">
        <f>SUM(K24:K28)</f>
        <v>1114.1579999999994</v>
      </c>
      <c r="L29" s="26">
        <f t="shared" ref="L29:M29" si="2">SUM(L24:L28)</f>
        <v>293.13199999999961</v>
      </c>
      <c r="M29" s="26">
        <f t="shared" si="2"/>
        <v>1067.2706470000012</v>
      </c>
      <c r="N29" s="26">
        <v>-263.24348689349085</v>
      </c>
      <c r="O29" s="26">
        <f>SUM(O24:O28)</f>
        <v>1232.5453669999997</v>
      </c>
      <c r="P29" s="26">
        <f>SUM(P24:P28)</f>
        <v>747.07005032079667</v>
      </c>
      <c r="Q29" s="26">
        <f>SUM(Q24:Q28)</f>
        <v>1022.6842468079038</v>
      </c>
      <c r="R29" s="26">
        <v>247</v>
      </c>
    </row>
    <row r="30" spans="1:18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18" ht="15">
      <c r="A31" s="64" t="s">
        <v>69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</row>
    <row r="32" spans="1:18">
      <c r="A32" s="32" t="s">
        <v>129</v>
      </c>
      <c r="B32" s="33">
        <v>-160.66999999999999</v>
      </c>
      <c r="C32" s="33">
        <v>-6153.2519999999995</v>
      </c>
      <c r="D32" s="33">
        <v>-546.89500000000044</v>
      </c>
      <c r="E32" s="33">
        <v>-4431.6349999999993</v>
      </c>
      <c r="F32" s="33">
        <v>-1169.242</v>
      </c>
      <c r="G32" s="33">
        <v>-84.04300000000012</v>
      </c>
      <c r="H32" s="33">
        <v>-19.592999999999847</v>
      </c>
      <c r="I32" s="33">
        <v>-899.74300000000017</v>
      </c>
      <c r="J32" s="33">
        <v>-495.03399999999999</v>
      </c>
      <c r="K32" s="33">
        <v>-33.616999999999962</v>
      </c>
      <c r="L32" s="33">
        <v>0</v>
      </c>
      <c r="M32" s="33">
        <v>-10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</row>
    <row r="33" spans="1:18" s="33" customFormat="1">
      <c r="A33" s="32" t="s">
        <v>97</v>
      </c>
      <c r="B33" s="33">
        <v>9.7889999999999997</v>
      </c>
      <c r="C33" s="33">
        <v>468.25</v>
      </c>
      <c r="D33" s="33">
        <v>57.296000000000049</v>
      </c>
      <c r="E33" s="33">
        <v>128.21499999999992</v>
      </c>
      <c r="F33" s="33">
        <v>1486.944</v>
      </c>
      <c r="G33" s="33">
        <v>259.22700000000009</v>
      </c>
      <c r="H33" s="33">
        <v>437.08999999999992</v>
      </c>
      <c r="I33" s="33">
        <f>1930.708-I34</f>
        <v>1244.6297610000001</v>
      </c>
      <c r="J33" s="33">
        <v>830.31200000000001</v>
      </c>
      <c r="K33" s="33">
        <v>1656.5709999999999</v>
      </c>
      <c r="L33" s="33">
        <v>2218.7049999999999</v>
      </c>
      <c r="M33" s="33">
        <v>3402</v>
      </c>
      <c r="N33" s="33">
        <v>4777.7610101716909</v>
      </c>
      <c r="O33" s="33">
        <v>3763</v>
      </c>
      <c r="P33" s="33">
        <v>3316.2319168859931</v>
      </c>
      <c r="Q33" s="33">
        <v>3075.2339348021105</v>
      </c>
      <c r="R33" s="33">
        <v>1927</v>
      </c>
    </row>
    <row r="34" spans="1:18">
      <c r="A34" s="33" t="s">
        <v>92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f>'Cash_flow-Y'!D33</f>
        <v>686.07823900000005</v>
      </c>
      <c r="J34" s="33">
        <v>0</v>
      </c>
      <c r="K34" s="33">
        <v>0</v>
      </c>
      <c r="L34" s="33">
        <v>0</v>
      </c>
      <c r="M34" s="33">
        <v>686</v>
      </c>
      <c r="N34" s="33">
        <v>0</v>
      </c>
      <c r="O34" s="33">
        <v>0</v>
      </c>
      <c r="P34" s="33">
        <v>0</v>
      </c>
      <c r="Q34" s="32">
        <v>0</v>
      </c>
      <c r="R34" s="32">
        <v>0</v>
      </c>
    </row>
    <row r="35" spans="1:18">
      <c r="A35" s="32" t="s">
        <v>130</v>
      </c>
      <c r="B35" s="33">
        <v>-2259.8530000000001</v>
      </c>
      <c r="C35" s="33">
        <v>-2271.2830000000004</v>
      </c>
      <c r="D35" s="33">
        <v>-2909.6579999999994</v>
      </c>
      <c r="E35" s="33">
        <v>-2302.4050000000007</v>
      </c>
      <c r="F35" s="33">
        <v>-2064.8429999999998</v>
      </c>
      <c r="G35" s="33">
        <v>-2042.7610000000004</v>
      </c>
      <c r="H35" s="33">
        <v>-2060.8539999999994</v>
      </c>
      <c r="I35" s="33">
        <v>-2263.1780000000008</v>
      </c>
      <c r="J35" s="33">
        <v>-1037.905</v>
      </c>
      <c r="K35" s="33">
        <v>-1570.7279999999998</v>
      </c>
      <c r="L35" s="33">
        <v>-1231.9680000000001</v>
      </c>
      <c r="M35" s="33">
        <v>-1823</v>
      </c>
      <c r="N35" s="33">
        <v>-817.20392227820003</v>
      </c>
      <c r="O35" s="33">
        <v>-996</v>
      </c>
      <c r="P35" s="33">
        <v>-975.93221255841672</v>
      </c>
      <c r="Q35" s="33">
        <v>-1703.37624960526</v>
      </c>
      <c r="R35" s="33">
        <v>-952</v>
      </c>
    </row>
    <row r="36" spans="1:18" s="21" customFormat="1" ht="15">
      <c r="A36" s="32" t="s">
        <v>131</v>
      </c>
      <c r="B36" s="33">
        <v>-86.865000000000009</v>
      </c>
      <c r="C36" s="33">
        <v>-460.07100000000003</v>
      </c>
      <c r="D36" s="33">
        <v>-1.2149999999999181</v>
      </c>
      <c r="E36" s="33">
        <v>-122.37900000000002</v>
      </c>
      <c r="F36" s="33">
        <v>297.88799999999998</v>
      </c>
      <c r="G36" s="33">
        <v>-297.88799999999998</v>
      </c>
      <c r="H36" s="33">
        <v>0</v>
      </c>
      <c r="I36" s="33">
        <v>321.70400000000001</v>
      </c>
      <c r="J36" s="33">
        <v>1.218</v>
      </c>
      <c r="K36" s="33">
        <v>0</v>
      </c>
      <c r="L36" s="33">
        <v>0</v>
      </c>
      <c r="M36" s="33">
        <v>-2</v>
      </c>
      <c r="N36" s="33">
        <v>0</v>
      </c>
      <c r="O36" s="33">
        <v>0</v>
      </c>
      <c r="P36" s="33">
        <v>0</v>
      </c>
      <c r="Q36" s="21">
        <v>0</v>
      </c>
      <c r="R36" s="21">
        <v>0</v>
      </c>
    </row>
    <row r="37" spans="1:18" s="21" customFormat="1" ht="15">
      <c r="A37" s="32" t="s">
        <v>132</v>
      </c>
      <c r="B37" s="33">
        <v>-16.518000000000001</v>
      </c>
      <c r="C37" s="33">
        <v>-18.987000000000002</v>
      </c>
      <c r="D37" s="33">
        <v>-14.336999999999996</v>
      </c>
      <c r="E37" s="33">
        <v>2.7190000000000012</v>
      </c>
      <c r="F37" s="33">
        <v>0</v>
      </c>
      <c r="G37" s="33">
        <v>0</v>
      </c>
      <c r="H37" s="33">
        <v>-49.984999999999999</v>
      </c>
      <c r="I37" s="33">
        <v>-17.701000000000008</v>
      </c>
      <c r="J37" s="33">
        <v>-2.827</v>
      </c>
      <c r="K37" s="33">
        <v>0.82699999999999996</v>
      </c>
      <c r="L37" s="33">
        <v>-1.8730000000000002</v>
      </c>
      <c r="M37" s="33">
        <v>-20</v>
      </c>
      <c r="N37" s="33">
        <v>57.383443</v>
      </c>
      <c r="O37" s="33">
        <v>-16</v>
      </c>
      <c r="P37" s="33">
        <v>-16.412955999999998</v>
      </c>
      <c r="Q37" s="33">
        <v>16.935153999999997</v>
      </c>
      <c r="R37" s="33">
        <v>-8</v>
      </c>
    </row>
    <row r="38" spans="1:18" s="21" customFormat="1" ht="15">
      <c r="A38" s="32" t="s">
        <v>56</v>
      </c>
      <c r="B38" s="33">
        <v>0</v>
      </c>
      <c r="C38" s="33">
        <v>0</v>
      </c>
      <c r="D38" s="33"/>
      <c r="E38" s="33">
        <v>0</v>
      </c>
      <c r="F38" s="33">
        <v>0</v>
      </c>
      <c r="G38" s="33">
        <v>0</v>
      </c>
      <c r="H38" s="33">
        <v>0</v>
      </c>
      <c r="I38" s="33">
        <v>-59.4</v>
      </c>
      <c r="J38" s="33">
        <v>-9.2129999999999992</v>
      </c>
      <c r="K38" s="33">
        <v>-22.29</v>
      </c>
      <c r="L38" s="33">
        <v>-2.1039999999999992</v>
      </c>
      <c r="M38" s="33">
        <v>-22</v>
      </c>
      <c r="N38" s="33">
        <v>-2.3521000000000001</v>
      </c>
      <c r="O38" s="33">
        <v>-27</v>
      </c>
      <c r="P38" s="33">
        <v>-17.187217999999998</v>
      </c>
      <c r="Q38" s="33">
        <v>-28.03262100000001</v>
      </c>
      <c r="R38" s="33">
        <v>-15</v>
      </c>
    </row>
    <row r="39" spans="1:18" s="21" customFormat="1" ht="15">
      <c r="A39" s="32" t="s">
        <v>77</v>
      </c>
      <c r="B39" s="33">
        <v>-50.247</v>
      </c>
      <c r="C39" s="33">
        <v>-195.94400000000002</v>
      </c>
      <c r="D39" s="33">
        <v>125.00800000000002</v>
      </c>
      <c r="E39" s="33">
        <v>-216.32299999999998</v>
      </c>
      <c r="F39" s="33">
        <v>262.85699999999997</v>
      </c>
      <c r="G39" s="33">
        <v>222.24600000000004</v>
      </c>
      <c r="H39" s="33">
        <v>178.16699999999997</v>
      </c>
      <c r="I39" s="33">
        <v>143.81899999999996</v>
      </c>
      <c r="J39" s="33">
        <v>3.9420000000000002</v>
      </c>
      <c r="K39" s="33">
        <v>-61.972000000000001</v>
      </c>
      <c r="L39" s="33">
        <v>59.34</v>
      </c>
      <c r="M39" s="33">
        <v>91</v>
      </c>
      <c r="N39" s="33">
        <v>-15.436783999999999</v>
      </c>
      <c r="O39" s="33">
        <v>-8</v>
      </c>
      <c r="P39" s="33">
        <v>-6.7713930000000033</v>
      </c>
      <c r="Q39" s="33">
        <v>165.68360699999999</v>
      </c>
      <c r="R39" s="33">
        <v>-4</v>
      </c>
    </row>
    <row r="40" spans="1:18" s="21" customFormat="1" ht="15">
      <c r="A40" s="32" t="s">
        <v>55</v>
      </c>
      <c r="B40" s="33">
        <v>-2360.0360000000001</v>
      </c>
      <c r="C40" s="33">
        <v>-1339.2509999999997</v>
      </c>
      <c r="D40" s="33">
        <v>-775.03500000000031</v>
      </c>
      <c r="E40" s="33">
        <v>231.82900000000001</v>
      </c>
      <c r="F40" s="33">
        <v>7.166999999999998</v>
      </c>
      <c r="G40" s="33">
        <v>-27</v>
      </c>
      <c r="H40" s="33">
        <v>136.1390000000001</v>
      </c>
      <c r="I40" s="33">
        <v>-919.88000000000011</v>
      </c>
      <c r="J40" s="33">
        <v>102.676</v>
      </c>
      <c r="K40" s="33">
        <v>-13.741</v>
      </c>
      <c r="L40" s="33">
        <v>-4.3000000000006366E-2</v>
      </c>
      <c r="M40" s="33">
        <v>64</v>
      </c>
      <c r="N40" s="33">
        <v>-2.8092290000000002</v>
      </c>
      <c r="O40" s="33">
        <v>-3</v>
      </c>
      <c r="P40" s="33">
        <v>4.9405140000000003</v>
      </c>
      <c r="Q40" s="33">
        <v>-23.153355000000005</v>
      </c>
      <c r="R40" s="33">
        <v>1</v>
      </c>
    </row>
    <row r="41" spans="1:18" s="26" customFormat="1" ht="15">
      <c r="A41" s="26" t="s">
        <v>64</v>
      </c>
      <c r="B41" s="26">
        <f t="shared" ref="B41:P41" si="3">SUM(B32:B40)</f>
        <v>-4924.3999999999996</v>
      </c>
      <c r="C41" s="26">
        <f t="shared" si="3"/>
        <v>-9970.5379999999986</v>
      </c>
      <c r="D41" s="26">
        <f t="shared" si="3"/>
        <v>-4064.8360000000002</v>
      </c>
      <c r="E41" s="26">
        <f t="shared" si="3"/>
        <v>-6709.9790000000003</v>
      </c>
      <c r="F41" s="26">
        <f t="shared" si="3"/>
        <v>-1179.229</v>
      </c>
      <c r="G41" s="26">
        <f t="shared" si="3"/>
        <v>-1970.2190000000005</v>
      </c>
      <c r="H41" s="26">
        <f t="shared" si="3"/>
        <v>-1379.0359999999991</v>
      </c>
      <c r="I41" s="26">
        <f t="shared" si="3"/>
        <v>-1763.6710000000007</v>
      </c>
      <c r="J41" s="26">
        <f t="shared" si="3"/>
        <v>-606.8309999999999</v>
      </c>
      <c r="K41" s="26">
        <f t="shared" si="3"/>
        <v>-44.949999999999889</v>
      </c>
      <c r="L41" s="26">
        <f t="shared" si="3"/>
        <v>1042.0569999999998</v>
      </c>
      <c r="M41" s="26">
        <f t="shared" si="3"/>
        <v>2366</v>
      </c>
      <c r="N41" s="26">
        <f t="shared" si="3"/>
        <v>3997.3424178934911</v>
      </c>
      <c r="O41" s="26">
        <f t="shared" si="3"/>
        <v>2713</v>
      </c>
      <c r="P41" s="26">
        <f t="shared" si="3"/>
        <v>2304.8686513275761</v>
      </c>
      <c r="Q41" s="26">
        <f>SUM(Q32:Q40)</f>
        <v>1503.2904701968505</v>
      </c>
      <c r="R41" s="26">
        <v>949</v>
      </c>
    </row>
    <row r="42" spans="1:18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  <row r="43" spans="1:18" s="21" customFormat="1" ht="15">
      <c r="A43" s="64" t="s">
        <v>24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</row>
    <row r="44" spans="1:18">
      <c r="A44" s="32" t="s">
        <v>133</v>
      </c>
      <c r="B44" s="33">
        <v>21336</v>
      </c>
      <c r="C44" s="33">
        <v>6069.0339999999997</v>
      </c>
      <c r="D44" s="33">
        <v>5526.5299999999988</v>
      </c>
      <c r="E44" s="33">
        <v>17641.357000000004</v>
      </c>
      <c r="F44" s="33">
        <v>13048.225</v>
      </c>
      <c r="G44" s="33">
        <v>2988.4959999999992</v>
      </c>
      <c r="H44" s="33">
        <v>8175.7339999999986</v>
      </c>
      <c r="I44" s="33">
        <v>11383.224582999999</v>
      </c>
      <c r="J44" s="33">
        <v>2373.6040000000003</v>
      </c>
      <c r="K44" s="33">
        <v>3569.9140000000007</v>
      </c>
      <c r="L44" s="33">
        <v>21006.166000000005</v>
      </c>
      <c r="M44" s="33">
        <v>8443</v>
      </c>
      <c r="N44" s="33">
        <v>10525.197662</v>
      </c>
      <c r="O44" s="33">
        <v>6169</v>
      </c>
      <c r="P44" s="33">
        <v>25107.789338101436</v>
      </c>
      <c r="Q44" s="33">
        <v>4131.4346647318016</v>
      </c>
      <c r="R44" s="33">
        <v>9101</v>
      </c>
    </row>
    <row r="45" spans="1:18">
      <c r="A45" s="32" t="s">
        <v>57</v>
      </c>
      <c r="B45" s="33">
        <v>-24672.420999999998</v>
      </c>
      <c r="C45" s="33">
        <v>-6420.5010000000002</v>
      </c>
      <c r="D45" s="33">
        <v>-4027.9619999999995</v>
      </c>
      <c r="E45" s="33">
        <v>-9218.3040000000037</v>
      </c>
      <c r="F45" s="33">
        <v>-13311.225</v>
      </c>
      <c r="G45" s="33">
        <v>-2380.7749999999996</v>
      </c>
      <c r="H45" s="33">
        <v>-9861.3689999999988</v>
      </c>
      <c r="I45" s="33">
        <v>-4056.5880489999981</v>
      </c>
      <c r="J45" s="33">
        <v>-10035.109</v>
      </c>
      <c r="K45" s="33">
        <v>-3835.0210000000006</v>
      </c>
      <c r="L45" s="33">
        <v>-11466.924000000003</v>
      </c>
      <c r="M45" s="33">
        <v>-22356</v>
      </c>
      <c r="N45" s="33">
        <v>-12737.041000000001</v>
      </c>
      <c r="O45" s="33">
        <v>-8644</v>
      </c>
      <c r="P45" s="33">
        <v>-29212.279226101437</v>
      </c>
      <c r="Q45" s="33">
        <v>-7024.708637731801</v>
      </c>
      <c r="R45" s="33">
        <v>-11954</v>
      </c>
    </row>
    <row r="46" spans="1:18">
      <c r="A46" s="32" t="s">
        <v>58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33">
        <v>-1500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</row>
    <row r="47" spans="1:18">
      <c r="A47" s="32" t="s">
        <v>26</v>
      </c>
      <c r="B47" s="33">
        <v>-985.54581460255622</v>
      </c>
      <c r="C47" s="33">
        <v>-24.259950000000003</v>
      </c>
      <c r="D47" s="33">
        <v>0</v>
      </c>
      <c r="E47" s="33">
        <v>1009.8057646025562</v>
      </c>
      <c r="F47" s="33">
        <v>-1951</v>
      </c>
      <c r="G47" s="33">
        <v>0</v>
      </c>
      <c r="H47" s="33">
        <v>0</v>
      </c>
      <c r="I47" s="33">
        <v>-1525.9719999999998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</row>
    <row r="48" spans="1:18">
      <c r="A48" s="32" t="s">
        <v>59</v>
      </c>
      <c r="B48" s="33">
        <v>-29.295999999999999</v>
      </c>
      <c r="C48" s="33">
        <v>-29.297000000000004</v>
      </c>
      <c r="D48" s="33">
        <v>-29.406999999999996</v>
      </c>
      <c r="E48" s="33">
        <v>-29.186999999999998</v>
      </c>
      <c r="F48" s="33">
        <v>-29.295999999999999</v>
      </c>
      <c r="G48" s="33">
        <v>-29.297000000000004</v>
      </c>
      <c r="H48" s="33">
        <v>-29.296999999999997</v>
      </c>
      <c r="I48" s="33">
        <v>-29.296999999999997</v>
      </c>
      <c r="J48" s="33">
        <v>-29.295999999999999</v>
      </c>
      <c r="K48" s="33">
        <v>-29.297000000000004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</row>
    <row r="49" spans="1:18">
      <c r="A49" s="32" t="s">
        <v>60</v>
      </c>
      <c r="B49" s="33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</row>
    <row r="50" spans="1:18">
      <c r="A50" s="32" t="s">
        <v>26</v>
      </c>
      <c r="B50" s="33">
        <v>7925.7731610000001</v>
      </c>
      <c r="C50" s="33">
        <v>-231.41889499999979</v>
      </c>
      <c r="D50" s="33">
        <v>6643.1499658154698</v>
      </c>
      <c r="E50" s="33">
        <v>-267.99578981546983</v>
      </c>
      <c r="F50" s="33">
        <v>6634</v>
      </c>
      <c r="G50" s="33">
        <v>24</v>
      </c>
      <c r="H50" s="33">
        <v>-11.287000000000262</v>
      </c>
      <c r="I50" s="33">
        <v>398.7480000000005</v>
      </c>
      <c r="J50" s="33">
        <v>14.268000000000001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</row>
    <row r="51" spans="1:18">
      <c r="A51" s="32" t="s">
        <v>61</v>
      </c>
      <c r="B51" s="33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5743</v>
      </c>
      <c r="N51" s="33">
        <v>0</v>
      </c>
      <c r="O51" s="33">
        <v>0</v>
      </c>
      <c r="P51" s="33">
        <v>0</v>
      </c>
      <c r="Q51" s="33">
        <v>0</v>
      </c>
      <c r="R51" s="33">
        <v>5361</v>
      </c>
    </row>
    <row r="52" spans="1:18">
      <c r="A52" s="32" t="s">
        <v>81</v>
      </c>
      <c r="B52" s="33">
        <v>0</v>
      </c>
      <c r="C52" s="33">
        <v>0</v>
      </c>
      <c r="D52" s="33">
        <v>-6783.1530000000002</v>
      </c>
      <c r="E52" s="33">
        <v>-317.20600000000013</v>
      </c>
      <c r="F52" s="33">
        <v>-58.497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-5759</v>
      </c>
      <c r="N52" s="33">
        <v>-984.85605999999996</v>
      </c>
      <c r="O52" s="33">
        <v>0</v>
      </c>
      <c r="P52" s="33">
        <v>0</v>
      </c>
      <c r="Q52" s="33">
        <v>0</v>
      </c>
      <c r="R52" s="33">
        <v>-3559</v>
      </c>
    </row>
    <row r="53" spans="1:18">
      <c r="A53" s="32" t="s">
        <v>109</v>
      </c>
      <c r="B53" s="33">
        <v>-561.23599999999999</v>
      </c>
      <c r="C53" s="33">
        <v>-458.43200000000002</v>
      </c>
      <c r="D53" s="33">
        <v>-181.46300000000008</v>
      </c>
      <c r="E53" s="33">
        <v>-87.651999999999816</v>
      </c>
      <c r="F53" s="33">
        <v>-804.47400000000005</v>
      </c>
      <c r="G53" s="33">
        <v>-447.33799999999985</v>
      </c>
      <c r="H53" s="33">
        <v>-105.02800000000002</v>
      </c>
      <c r="I53" s="33">
        <v>-111.16200000000003</v>
      </c>
      <c r="J53" s="33">
        <v>-872.07299999999998</v>
      </c>
      <c r="K53" s="33">
        <v>-324.75699999999995</v>
      </c>
      <c r="L53" s="33">
        <v>0</v>
      </c>
      <c r="M53" s="33">
        <v>-148</v>
      </c>
      <c r="N53" s="33">
        <v>-436.153548</v>
      </c>
      <c r="O53" s="33">
        <v>-305</v>
      </c>
      <c r="P53" s="33">
        <v>0</v>
      </c>
      <c r="Q53" s="33">
        <v>0</v>
      </c>
      <c r="R53" s="33">
        <v>-727</v>
      </c>
    </row>
    <row r="54" spans="1:18">
      <c r="A54" s="32" t="s">
        <v>111</v>
      </c>
      <c r="B54" s="33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-133.81190829150009</v>
      </c>
      <c r="Q54" s="33">
        <v>0</v>
      </c>
      <c r="R54" s="33">
        <v>0</v>
      </c>
    </row>
    <row r="55" spans="1:18">
      <c r="A55" s="32" t="s">
        <v>62</v>
      </c>
      <c r="B55" s="33">
        <v>151.90552699997062</v>
      </c>
      <c r="C55" s="33">
        <v>1.7104730000293671</v>
      </c>
      <c r="D55" s="33">
        <v>-22.040999999999997</v>
      </c>
      <c r="E55" s="33">
        <v>-384.13900000000001</v>
      </c>
      <c r="F55" s="33">
        <v>-1104.069</v>
      </c>
      <c r="G55" s="33">
        <v>101.66499999999994</v>
      </c>
      <c r="H55" s="33">
        <v>248.90800000000002</v>
      </c>
      <c r="I55" s="33">
        <v>531.98</v>
      </c>
      <c r="J55" s="33">
        <v>16.628</v>
      </c>
      <c r="K55" s="33">
        <v>7.5869999999999997</v>
      </c>
      <c r="L55" s="33">
        <v>12.331</v>
      </c>
      <c r="M55" s="33">
        <v>110</v>
      </c>
      <c r="N55" s="33">
        <v>-16.286037</v>
      </c>
      <c r="O55" s="33">
        <v>-34</v>
      </c>
      <c r="P55" s="33">
        <v>-4.0338430000000045</v>
      </c>
      <c r="Q55" s="33">
        <v>110.245689</v>
      </c>
      <c r="R55" s="33">
        <v>17</v>
      </c>
    </row>
    <row r="56" spans="1:18" ht="15">
      <c r="A56" s="21" t="s">
        <v>63</v>
      </c>
      <c r="B56" s="26">
        <v>3165.1798733974165</v>
      </c>
      <c r="C56" s="26">
        <v>-1093.1643719999715</v>
      </c>
      <c r="D56" s="26">
        <v>1125.6539658154686</v>
      </c>
      <c r="E56" s="26">
        <v>8346.6789747870862</v>
      </c>
      <c r="F56" s="26">
        <v>2423.6639999999993</v>
      </c>
      <c r="G56" s="26">
        <f>SUM(G44:G55)</f>
        <v>-1243.2490000000003</v>
      </c>
      <c r="H56" s="26">
        <v>-1582.3390000000013</v>
      </c>
      <c r="I56" s="26">
        <v>6590.9335340000016</v>
      </c>
      <c r="J56" s="26">
        <v>-8531.9779999999992</v>
      </c>
      <c r="K56" s="26">
        <f>SUM(K44:K55)</f>
        <v>-611.57399999999996</v>
      </c>
      <c r="L56" s="26">
        <f t="shared" ref="L56:M56" si="4">SUM(L44:L55)</f>
        <v>9551.5730000000021</v>
      </c>
      <c r="M56" s="26">
        <f t="shared" si="4"/>
        <v>-13967</v>
      </c>
      <c r="N56" s="26">
        <v>-3649.1389830000007</v>
      </c>
      <c r="O56" s="26">
        <f>SUM(O44:O55)</f>
        <v>-2814</v>
      </c>
      <c r="P56" s="26">
        <f>SUM(P44:P55)</f>
        <v>-4242.3356392915002</v>
      </c>
      <c r="Q56" s="26">
        <f>SUM(Q44:Q55)</f>
        <v>-2783.0282839999995</v>
      </c>
      <c r="R56" s="26">
        <v>-1762</v>
      </c>
    </row>
    <row r="57" spans="1:18" ht="15">
      <c r="A57" s="32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</row>
    <row r="58" spans="1:18" ht="15">
      <c r="A58" s="28" t="s">
        <v>66</v>
      </c>
      <c r="B58" s="28">
        <v>-1679.2848536025813</v>
      </c>
      <c r="C58" s="28">
        <v>-10311.792644999974</v>
      </c>
      <c r="D58" s="28">
        <v>-1698.8330341845328</v>
      </c>
      <c r="E58" s="28">
        <v>3903.0639747870882</v>
      </c>
      <c r="F58" s="28">
        <v>1258.9639999999986</v>
      </c>
      <c r="G58" s="28">
        <v>-3155.148999999999</v>
      </c>
      <c r="H58" s="28">
        <f t="shared" ref="H58:N58" si="5">SUM(H56,H41,H29)</f>
        <v>-2330.4199999999983</v>
      </c>
      <c r="I58" s="28">
        <f t="shared" si="5"/>
        <v>5243.3625609999945</v>
      </c>
      <c r="J58" s="28">
        <f t="shared" si="5"/>
        <v>-8670.2079999999987</v>
      </c>
      <c r="K58" s="28">
        <f t="shared" si="5"/>
        <v>457.63399999999956</v>
      </c>
      <c r="L58" s="28">
        <f t="shared" si="5"/>
        <v>10886.762000000001</v>
      </c>
      <c r="M58" s="28">
        <f t="shared" si="5"/>
        <v>-10533.729352999999</v>
      </c>
      <c r="N58" s="28">
        <f t="shared" si="5"/>
        <v>84.959947999999486</v>
      </c>
      <c r="O58" s="28">
        <v>1133</v>
      </c>
      <c r="P58" s="28">
        <v>-1190</v>
      </c>
      <c r="Q58" s="28">
        <v>-257.05356699524509</v>
      </c>
      <c r="R58" s="28">
        <v>-567</v>
      </c>
    </row>
    <row r="59" spans="1:18" ht="15">
      <c r="A59" s="29" t="s">
        <v>65</v>
      </c>
      <c r="B59" s="29">
        <v>20487.537199999992</v>
      </c>
      <c r="C59" s="29">
        <v>19108.597346397444</v>
      </c>
      <c r="D59" s="29">
        <v>9164.9758060000004</v>
      </c>
      <c r="E59" s="29">
        <v>7323.491808015835</v>
      </c>
      <c r="F59" s="29">
        <v>11322.172926000003</v>
      </c>
      <c r="G59" s="29">
        <v>12556.053531</v>
      </c>
      <c r="H59" s="29">
        <v>9668.5017828029195</v>
      </c>
      <c r="I59" s="29">
        <v>7341.531782802922</v>
      </c>
      <c r="J59" s="29">
        <v>12491.543</v>
      </c>
      <c r="K59" s="29">
        <v>3765.208000000001</v>
      </c>
      <c r="L59" s="29">
        <v>4448.4449999999997</v>
      </c>
      <c r="M59" s="29">
        <f>L61</f>
        <v>15282.644000000002</v>
      </c>
      <c r="N59" s="29">
        <v>4546.9447193389988</v>
      </c>
      <c r="O59" s="29">
        <v>4530.9881089999963</v>
      </c>
      <c r="P59" s="29">
        <v>5705</v>
      </c>
      <c r="Q59" s="29">
        <v>4522</v>
      </c>
      <c r="R59" s="29">
        <v>4179.4344500047528</v>
      </c>
    </row>
    <row r="60" spans="1:18" ht="15">
      <c r="A60" s="28" t="s">
        <v>67</v>
      </c>
      <c r="B60" s="28">
        <v>300.34500000000003</v>
      </c>
      <c r="C60" s="28">
        <v>368.77099999999996</v>
      </c>
      <c r="D60" s="28">
        <v>-141.37700000000001</v>
      </c>
      <c r="E60" s="28">
        <v>95.365999999999985</v>
      </c>
      <c r="F60" s="28">
        <v>-24.983000000000001</v>
      </c>
      <c r="G60" s="28">
        <v>267.47800000000001</v>
      </c>
      <c r="H60" s="28">
        <v>3.458999999999969</v>
      </c>
      <c r="I60" s="28">
        <v>-92.836999999999989</v>
      </c>
      <c r="J60" s="28">
        <v>-56.127000000000002</v>
      </c>
      <c r="K60" s="28">
        <v>224.60300000000001</v>
      </c>
      <c r="L60" s="28">
        <v>-51.995000000000005</v>
      </c>
      <c r="M60" s="28">
        <v>-203</v>
      </c>
      <c r="N60" s="28">
        <v>-99.697367</v>
      </c>
      <c r="O60" s="28">
        <v>40</v>
      </c>
      <c r="P60" s="28">
        <v>8</v>
      </c>
      <c r="Q60" s="28">
        <v>-86.832256000000015</v>
      </c>
      <c r="R60" s="28">
        <v>111</v>
      </c>
    </row>
    <row r="61" spans="1:18" ht="15">
      <c r="A61" s="30" t="s">
        <v>68</v>
      </c>
      <c r="B61" s="30">
        <v>19108.597346397444</v>
      </c>
      <c r="C61" s="30">
        <v>9164.9758060000004</v>
      </c>
      <c r="D61" s="30">
        <v>7323.491808015835</v>
      </c>
      <c r="E61" s="30">
        <v>11322.172926000003</v>
      </c>
      <c r="F61" s="30">
        <v>12556.053531</v>
      </c>
      <c r="G61" s="30">
        <v>9668.5017828029195</v>
      </c>
      <c r="H61" s="30">
        <v>7341.531782802922</v>
      </c>
      <c r="I61" s="30">
        <v>12491.944719338999</v>
      </c>
      <c r="J61" s="30">
        <v>3765.208000000001</v>
      </c>
      <c r="K61" s="30">
        <v>4448.4449999999997</v>
      </c>
      <c r="L61" s="30">
        <v>15282.644000000002</v>
      </c>
      <c r="M61" s="30">
        <v>4546.9447193389988</v>
      </c>
      <c r="N61" s="30">
        <v>4530.9881089999963</v>
      </c>
      <c r="O61" s="30">
        <v>5705</v>
      </c>
      <c r="P61" s="30">
        <v>4522</v>
      </c>
      <c r="Q61" s="30">
        <v>4178.6538190047504</v>
      </c>
      <c r="R61" s="30">
        <v>3723</v>
      </c>
    </row>
    <row r="63" spans="1:18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</row>
    <row r="64" spans="1:18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</row>
    <row r="65" spans="2:18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</row>
    <row r="66" spans="2:18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</row>
    <row r="67" spans="2:18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d95aec23011a6cf1c0c832b7edf51061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6f4ed2845c23940b7a5c614708a504ec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5a7c5-e22f-46d3-be7c-f8807b671dc5">
      <UserInfo>
        <DisplayName/>
        <AccountId xsi:nil="true"/>
        <AccountType/>
      </UserInfo>
    </SharedWithUsers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6EF86B-5BF5-4C7D-A21A-D7646E0AC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7B05C6-F222-4141-B4C9-31C96E72A135}">
  <ds:schemaRefs>
    <ds:schemaRef ds:uri="http://purl.org/dc/dcmitype/"/>
    <ds:schemaRef ds:uri="2839b323-66c4-4bb6-878b-6014e1109e7a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b45a7c5-e22f-46d3-be7c-f8807b671dc5"/>
    <ds:schemaRef ds:uri="http://www.w3.org/XML/1998/namespace"/>
    <ds:schemaRef ds:uri="66d84c1a-321b-43d8-9ce8-4acb6825f780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Denis Kuljanac</cp:lastModifiedBy>
  <cp:lastPrinted>2016-06-07T05:56:07Z</cp:lastPrinted>
  <dcterms:created xsi:type="dcterms:W3CDTF">2015-09-15T07:25:19Z</dcterms:created>
  <dcterms:modified xsi:type="dcterms:W3CDTF">2026-04-21T12:54:44Z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0x010100C79320B1502EF34C823F0F253BB10CD4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